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Traspaso de mando\"/>
    </mc:Choice>
  </mc:AlternateContent>
  <bookViews>
    <workbookView xWindow="240" yWindow="36" windowWidth="20112" windowHeight="7752" activeTab="4"/>
  </bookViews>
  <sheets>
    <sheet name="A" sheetId="4" r:id="rId1"/>
    <sheet name="B" sheetId="5" r:id="rId2"/>
    <sheet name="C" sheetId="6" r:id="rId3"/>
    <sheet name="D" sheetId="7" r:id="rId4"/>
    <sheet name="E" sheetId="8" r:id="rId5"/>
  </sheets>
  <externalReferences>
    <externalReference r:id="rId6"/>
  </externalReferences>
  <definedNames>
    <definedName name="_xlnm._FilterDatabase" localSheetId="1" hidden="1">B!$A$4:$J$37</definedName>
    <definedName name="_xlnm._FilterDatabase" localSheetId="2" hidden="1">'C'!$A$4:$AL$675</definedName>
    <definedName name="destinacion_vehiculo">[1]Listas!$G$2:$G$4</definedName>
    <definedName name="TIPO_VEHICULO">[1]Listas!$F$2:$F$12</definedName>
  </definedNames>
  <calcPr calcId="152511"/>
</workbook>
</file>

<file path=xl/calcChain.xml><?xml version="1.0" encoding="utf-8"?>
<calcChain xmlns="http://schemas.openxmlformats.org/spreadsheetml/2006/main">
  <c r="E19" i="5" l="1"/>
  <c r="E20" i="5" s="1"/>
  <c r="E16" i="5"/>
  <c r="B25" i="5"/>
  <c r="B26" i="5" s="1"/>
  <c r="B27" i="5" s="1"/>
  <c r="B28" i="5" s="1"/>
  <c r="B30" i="5" s="1"/>
  <c r="C631" i="6" l="1"/>
  <c r="C630" i="6"/>
  <c r="C628" i="6"/>
  <c r="C627" i="6"/>
  <c r="C626" i="6"/>
  <c r="C625" i="6"/>
  <c r="C622" i="6"/>
  <c r="C620" i="6"/>
  <c r="C618" i="6"/>
  <c r="C614" i="6"/>
  <c r="C611" i="6"/>
  <c r="C610" i="6"/>
  <c r="C609" i="6"/>
  <c r="C608" i="6"/>
  <c r="C607" i="6"/>
  <c r="C602" i="6"/>
  <c r="C565" i="6"/>
  <c r="C547" i="6"/>
  <c r="C546" i="6"/>
  <c r="C545" i="6"/>
  <c r="D13" i="8" l="1"/>
  <c r="D12" i="8"/>
  <c r="D18" i="8" l="1"/>
  <c r="C55" i="7"/>
  <c r="C54" i="7"/>
  <c r="C53" i="7"/>
  <c r="C52" i="7"/>
  <c r="C49" i="7"/>
  <c r="C48" i="7"/>
  <c r="C47" i="7"/>
  <c r="C366" i="6"/>
  <c r="C364" i="6"/>
  <c r="C363" i="6"/>
  <c r="C362" i="6"/>
  <c r="C361" i="6"/>
  <c r="C360" i="6"/>
  <c r="C357" i="6"/>
  <c r="C355" i="6"/>
  <c r="C353" i="6"/>
  <c r="C351" i="6"/>
  <c r="C343" i="6"/>
  <c r="C338" i="6"/>
  <c r="C337" i="6"/>
  <c r="C335" i="6"/>
  <c r="C334" i="6"/>
  <c r="C332" i="6"/>
  <c r="C331" i="6"/>
  <c r="C327" i="6"/>
  <c r="C326" i="6"/>
  <c r="C323" i="6"/>
  <c r="C321" i="6"/>
  <c r="C320" i="6"/>
  <c r="C319" i="6"/>
  <c r="C316" i="6"/>
  <c r="C311" i="6"/>
  <c r="C309" i="6"/>
  <c r="C305" i="6"/>
</calcChain>
</file>

<file path=xl/sharedStrings.xml><?xml version="1.0" encoding="utf-8"?>
<sst xmlns="http://schemas.openxmlformats.org/spreadsheetml/2006/main" count="1026" uniqueCount="857">
  <si>
    <t>Registro de bienes</t>
  </si>
  <si>
    <t>Tipo de activo</t>
  </si>
  <si>
    <t>N° de unidades</t>
  </si>
  <si>
    <t>Bienes inmuebles</t>
  </si>
  <si>
    <t>Mobiliario y otros</t>
  </si>
  <si>
    <t>Máquinas y equipos</t>
  </si>
  <si>
    <t>Vehículos</t>
  </si>
  <si>
    <t>Equipos informáticos</t>
  </si>
  <si>
    <t>Programas informáticos</t>
  </si>
  <si>
    <t>Inventario de vehículos</t>
  </si>
  <si>
    <t>Patente</t>
  </si>
  <si>
    <t>Destinación</t>
  </si>
  <si>
    <t>Inventario de bodega</t>
  </si>
  <si>
    <t>Identificación de la especie</t>
  </si>
  <si>
    <t>N° unidades</t>
  </si>
  <si>
    <t>Contratos vigentes</t>
  </si>
  <si>
    <t>Clasificación de contratos</t>
  </si>
  <si>
    <t>N° de contratos</t>
  </si>
  <si>
    <t>Aseo</t>
  </si>
  <si>
    <t xml:space="preserve">Condición física (bueno,
regular, malo)
</t>
  </si>
  <si>
    <t xml:space="preserve">Condición jurídica (propio, recibido o dado en
comodato) 
</t>
  </si>
  <si>
    <t>FYHF39</t>
  </si>
  <si>
    <t>BSVT37</t>
  </si>
  <si>
    <t>KGWX69</t>
  </si>
  <si>
    <t>PCSW13</t>
  </si>
  <si>
    <t>DPXL38</t>
  </si>
  <si>
    <t>HLJG74</t>
  </si>
  <si>
    <t>CWZW24</t>
  </si>
  <si>
    <t>CWZW23</t>
  </si>
  <si>
    <t>BLHC18</t>
  </si>
  <si>
    <t>BHXS52</t>
  </si>
  <si>
    <t>GKLD30</t>
  </si>
  <si>
    <t>LFDR90</t>
  </si>
  <si>
    <t>CRWC75</t>
  </si>
  <si>
    <t>BXFW82</t>
  </si>
  <si>
    <t>DCCJ15</t>
  </si>
  <si>
    <t>DXXJ40</t>
  </si>
  <si>
    <t>CCZK81</t>
  </si>
  <si>
    <t>FBSW28</t>
  </si>
  <si>
    <t>FXXZ21</t>
  </si>
  <si>
    <t>Bueno</t>
  </si>
  <si>
    <t>Propio</t>
  </si>
  <si>
    <t xml:space="preserve">Sanitización </t>
  </si>
  <si>
    <t>Agua Purificada</t>
  </si>
  <si>
    <t>Aire Acondicionado</t>
  </si>
  <si>
    <t>Trabajos necesarios</t>
  </si>
  <si>
    <t>Autoridad</t>
  </si>
  <si>
    <t xml:space="preserve">MASCARILLAS DESECHABLES ( 3 pliegues) </t>
  </si>
  <si>
    <t>MASCARILLAS KN95</t>
  </si>
  <si>
    <t>MASCARILLAS FFP2 NRWM95</t>
  </si>
  <si>
    <t xml:space="preserve">MASCARILLAS REUTILIZABLES </t>
  </si>
  <si>
    <t>PROTECTOR FACIAL</t>
  </si>
  <si>
    <t xml:space="preserve">BALDE DESINFECTANTE </t>
  </si>
  <si>
    <t>DESINFECTANTE ECOLYTE</t>
  </si>
  <si>
    <t>GUANTES</t>
  </si>
  <si>
    <t>ALCOHOL GEL 5 LTS</t>
  </si>
  <si>
    <t>ALCOHOL ISOPROPILICO  - 5 LTS</t>
  </si>
  <si>
    <t xml:space="preserve">AMONIO CUATERNARIO </t>
  </si>
  <si>
    <t>ANTIPARRAS</t>
  </si>
  <si>
    <t>CUBRE CALZADO DESECHABLE</t>
  </si>
  <si>
    <t>DISPENSADOR SIN CONTACTO</t>
  </si>
  <si>
    <t xml:space="preserve">TERMÓMETRO DIGITAL </t>
  </si>
  <si>
    <t>LYSOFORM</t>
  </si>
  <si>
    <t>FZDR31</t>
  </si>
  <si>
    <t>FXTV18</t>
  </si>
  <si>
    <t>DPLH25</t>
  </si>
  <si>
    <t>DPLH26</t>
  </si>
  <si>
    <t>DLSS89</t>
  </si>
  <si>
    <t>DDWP81</t>
  </si>
  <si>
    <t>DPLH27</t>
  </si>
  <si>
    <t>DPFT11</t>
  </si>
  <si>
    <t>CDCS96</t>
  </si>
  <si>
    <t>ZU5764</t>
  </si>
  <si>
    <t>NF4956</t>
  </si>
  <si>
    <t>NF4957</t>
  </si>
  <si>
    <t>NF4959</t>
  </si>
  <si>
    <t>Tipo Vehículo</t>
  </si>
  <si>
    <t>Liviano</t>
  </si>
  <si>
    <t>Pesado</t>
  </si>
  <si>
    <t>Monto M$ (Por convenio)</t>
  </si>
  <si>
    <t>ACCO CLIPS FASTENERS (50 UN.)</t>
  </si>
  <si>
    <t>ARCHIVADOR PALANCA OFICIO LOMO ANCHO</t>
  </si>
  <si>
    <t>ARCHIVADOR PALANCA OFICIO LOMO ANGOSTO</t>
  </si>
  <si>
    <t>BALDE CON ESCURRIDOR</t>
  </si>
  <si>
    <t>BANDEJA PORTA PAPELES 1 PISO</t>
  </si>
  <si>
    <t>BARRA PEGAMENTO</t>
  </si>
  <si>
    <t>BINDER CLIP 15 MM (APRETADOR DOBLE CLIP) CAJA 12 UNID.</t>
  </si>
  <si>
    <t>BINDER CLIP 19 MM (APRETADOR DOBLE CLIP) CAJA 12 UNID.</t>
  </si>
  <si>
    <t>BINDER CLIP 32 MM (APRETADOR DOBLE CLIP) CAJA 12 UNID.</t>
  </si>
  <si>
    <t>BINDER CLIP 41 MM (APRETADOR DOBLE CLIP) CAJA 12 UNID.</t>
  </si>
  <si>
    <t>BINDER CLIP 51 MM (APRETADOR DOBLE CLIP).</t>
  </si>
  <si>
    <t>BLOCK CARTA PREPICADO Y PERFORADO</t>
  </si>
  <si>
    <t>BLOCK OFICIO PREPICADO Y PERFORADO</t>
  </si>
  <si>
    <t>BLOCK PAPEL REMOVIBLE POST-IT CHI. Nº 653 (38 x 51 MM)</t>
  </si>
  <si>
    <t>BLOCK PAPEL REMOVIBLE POST-IT MED. Nº 654 (76 x 76 MM)</t>
  </si>
  <si>
    <t>BLOCK POST-IT BANDERITAS 683-4 (COLORES INDIVIDUAL)</t>
  </si>
  <si>
    <t>BOLSA P/BASURA 50 x 70</t>
  </si>
  <si>
    <t>BOLSA P/BASURA 70 x 90</t>
  </si>
  <si>
    <t>BOLSA P/BASURA 80 x 110</t>
  </si>
  <si>
    <t>BORRADOR PARA PIZARRA</t>
  </si>
  <si>
    <t>CALCULADORA CASIO MS-10, MX-12</t>
  </si>
  <si>
    <t>CARPETA CARTULINA/CARTÓN (COLORES)</t>
  </si>
  <si>
    <t>CARPETA COLGANTE</t>
  </si>
  <si>
    <t>CARPETA OFICIO VINILICA TRANSPARENTE</t>
  </si>
  <si>
    <t>CARPETA PLÁSTICA TRANSPARENTE TAMAÑO CARTA</t>
  </si>
  <si>
    <t>CARPETA PLÁSTICA TRANSPARENTE TAMAÑO OFICIO</t>
  </si>
  <si>
    <t>CARPETA PLASTIFICADA SIN GUSANO COLORES</t>
  </si>
  <si>
    <t>CARPETA PLASTIFICADA CON GUSANO COLORES</t>
  </si>
  <si>
    <t>CD GRABABLE 700MB</t>
  </si>
  <si>
    <t>CERA CREMA INCOLORA</t>
  </si>
  <si>
    <t>CERA PARA VEHÍCULOS</t>
  </si>
  <si>
    <t>CINTA DE PAPEL MASKING 3M 48 x 40 MT</t>
  </si>
  <si>
    <t>CINTA EMBALAJE TRANSPARENTE</t>
  </si>
  <si>
    <t>CLIPS DE 33 MM (MEDIANO)</t>
  </si>
  <si>
    <t>CLIPS DE 50 MM (MEDIANO)</t>
  </si>
  <si>
    <t>CLORO CORRIENTE 4 LTS</t>
  </si>
  <si>
    <t>CLORO GEL</t>
  </si>
  <si>
    <t>CORCHETERA DE ESCRITORIO</t>
  </si>
  <si>
    <t>CORCHETERA SEMI INDUSTRIAL</t>
  </si>
  <si>
    <t>CORCHETES 26-6</t>
  </si>
  <si>
    <t>CORRECTOR LIQUIDO (TIPO LÁPIZ)</t>
  </si>
  <si>
    <t>CUADERNO SUPER CLASS TAMAÑO 1/2 OFICIO</t>
  </si>
  <si>
    <t>CUADERNO UNIVERSITARIO 100 HOJAS</t>
  </si>
  <si>
    <t>CUBRE PISO ACRÍLICO</t>
  </si>
  <si>
    <t>CUCHILLO CARTONERO MEDIANO</t>
  </si>
  <si>
    <t>DESINFECTANTE AMBIENTAL EN SPRAY</t>
  </si>
  <si>
    <t>DESODORANTE AMBIENTAL AUTOMÁTICO RECARGA</t>
  </si>
  <si>
    <t>DESODORANTE PARA VEHÍCULOS</t>
  </si>
  <si>
    <t>DESTACADOR AMARILLO</t>
  </si>
  <si>
    <t>DESTACADOR CELESTE</t>
  </si>
  <si>
    <t>DESTACADOR NARANJO</t>
  </si>
  <si>
    <t>DESTACADOR ROSADO</t>
  </si>
  <si>
    <t>DESTACADOR VERDE</t>
  </si>
  <si>
    <t>DETERGENTE 200 GR</t>
  </si>
  <si>
    <t>DISPENSADOR MAGIC CLIP</t>
  </si>
  <si>
    <t>DISPENSADOR PORTA SCOTCH</t>
  </si>
  <si>
    <t>DVD GRABABLE 4,7 GB</t>
  </si>
  <si>
    <t>ELASTICO CORRIENTE 100 GRS</t>
  </si>
  <si>
    <t>ESCOBILLONES</t>
  </si>
  <si>
    <t>ESPIRAL NEGRO DE 08 MM</t>
  </si>
  <si>
    <t>ESPIRAL NEGRO DE 14 MM</t>
  </si>
  <si>
    <t>ESPIRAL NEGRO DE 26 MM</t>
  </si>
  <si>
    <t>ESPIRAL NEGRO DE 45 MM</t>
  </si>
  <si>
    <t>ESPONJA ABRASIVA</t>
  </si>
  <si>
    <t>FUNDAS PLÁSTICAS CARTA</t>
  </si>
  <si>
    <t>FUNDAS PLÁSTICAS OFICIO</t>
  </si>
  <si>
    <t>GOMA DE BORRAR PLÁSTICA</t>
  </si>
  <si>
    <t>GUANTES MULTIUSO</t>
  </si>
  <si>
    <t>HOJAS CARTULINA OPALINA HILADA - CARTA</t>
  </si>
  <si>
    <t>HOJAS CARTULINA OPALINA OFICIO</t>
  </si>
  <si>
    <t>INSECTICIDA SPRAY</t>
  </si>
  <si>
    <t>JABÓN LÍQUIDO CON DOSIFICADOR</t>
  </si>
  <si>
    <t>JABÓN LÍQUIDO ENV. DE 5 LTS</t>
  </si>
  <si>
    <t>LÁPIZ MARCADOR DE CD</t>
  </si>
  <si>
    <t>LÁPIZ PASTA PUNTA GRUESA VERDE</t>
  </si>
  <si>
    <t>LAPIZ PASTA PUNTA MEDIA AZUL</t>
  </si>
  <si>
    <t>LAPIZ PASTA PUNTA MEDIA NEGRO</t>
  </si>
  <si>
    <t>LAPIZ PASTA PUNTA MEDIA ROJO</t>
  </si>
  <si>
    <t>LAPIZ PORTAMINA N° 0.9</t>
  </si>
  <si>
    <t>LAPIZ PORTAMINA Nº 0.7</t>
  </si>
  <si>
    <t>LAPIZ TINTA GEL AZUL N° 0.7</t>
  </si>
  <si>
    <t>LAPIZ TINTA GEL NEGRO N° 0.5</t>
  </si>
  <si>
    <t>LAVALOZAS LÍQUIDO</t>
  </si>
  <si>
    <t>LIBRO ACTAS OFICIO 200 HOJAS</t>
  </si>
  <si>
    <t>LIBRO ACTAS OFICIO 100 HOJAS</t>
  </si>
  <si>
    <t>LIBRO CORRESPONDENCIA CHICO</t>
  </si>
  <si>
    <t>LIMPIA PISO 900 CC</t>
  </si>
  <si>
    <t>LIMPIA VIDRIOS</t>
  </si>
  <si>
    <t>LIMPIADOR EN CREMA (CIF)</t>
  </si>
  <si>
    <t>LIMPIADOR PARA PISOS</t>
  </si>
  <si>
    <t>LIMPIADOR PARA PISOS FLOTANTE</t>
  </si>
  <si>
    <t>LUSTRA MUEBLES</t>
  </si>
  <si>
    <t>MICAS TAMAÑO CARTA</t>
  </si>
  <si>
    <t>MICAS TAMAÑO OFICIO</t>
  </si>
  <si>
    <t>MINAS P/PORTAMINA 0,7 MM.</t>
  </si>
  <si>
    <t>MINAS P/PORTAMINA 0,9 MM.</t>
  </si>
  <si>
    <t>MOPA EXTRA ABSORBENTE</t>
  </si>
  <si>
    <t>PAD DE LIMPIEZA BLANCO</t>
  </si>
  <si>
    <t>PAD DE LIMPIEZA NEGRO</t>
  </si>
  <si>
    <t>PAD DE LIMPIEZA ROJO</t>
  </si>
  <si>
    <t>PALA PLÁSTICA PARA BASURA</t>
  </si>
  <si>
    <t>PAÑO ABSORBENTE</t>
  </si>
  <si>
    <t>PAÑO AMARILLO</t>
  </si>
  <si>
    <t>PAÑOS MULTIUSO</t>
  </si>
  <si>
    <t>PAPEL ENVOLVER CAFÉ GRUESO</t>
  </si>
  <si>
    <t>PAPEL FOTOCOPIA CARTA</t>
  </si>
  <si>
    <t>PAPEL FOTOCOPIA CARTA ECO</t>
  </si>
  <si>
    <t>PAPEL FOTOCOPIA DOBLE CARTA</t>
  </si>
  <si>
    <t>PAPEL FOTOCOPIA OFICIO</t>
  </si>
  <si>
    <t>PAPEL HIGIÉNICO DOBLE HOJA</t>
  </si>
  <si>
    <t>PAPEL HIGIÉNICO JUMBO</t>
  </si>
  <si>
    <t>PAPEL PARA PLOTTER BOND 91 CM x 50 MTS. 80 GRS.</t>
  </si>
  <si>
    <t>PAPEL PARA PLOTTER GLOSSY</t>
  </si>
  <si>
    <t>PAPEL PARA PLOTTER MATE</t>
  </si>
  <si>
    <t>PAPELERO PLÁSTICO CON PEDAL</t>
  </si>
  <si>
    <t>PERFORADOR DE ESCRITORIO</t>
  </si>
  <si>
    <t>PERFORADORA SEMI-INDUSTRIAL</t>
  </si>
  <si>
    <t>PILAS AAA</t>
  </si>
  <si>
    <t>PILAS DURACEL AA</t>
  </si>
  <si>
    <t>PLUMÓN PARA PIZARRA PLÁSTICA AZUL</t>
  </si>
  <si>
    <t>PLUMÓN PARA PIZARRA PLÁSTICA NEGRO</t>
  </si>
  <si>
    <t>PLUMON PARA PIZARRA PLÁSTICA ROJO</t>
  </si>
  <si>
    <t>PLUMÓN PARA PIZARRA PLÁSTICA VERDE</t>
  </si>
  <si>
    <t>PLUMÓN PERMANENTE AZUL</t>
  </si>
  <si>
    <t>PLUMÓN PERMANENTE NEGRO</t>
  </si>
  <si>
    <t>PLUMÓN PERMANENTE ROJO</t>
  </si>
  <si>
    <t>PLUMÓN PERMANENTE VERDE</t>
  </si>
  <si>
    <t>PORTA CLIPS</t>
  </si>
  <si>
    <t>PORTALAPIZ</t>
  </si>
  <si>
    <t>QUITAMANCHAS VANISH</t>
  </si>
  <si>
    <t>REGLA DE 30 CM</t>
  </si>
  <si>
    <t>RENOVADOR DE NEUMÁTICOS</t>
  </si>
  <si>
    <t>REPUESTOS MAGIC CLIPS</t>
  </si>
  <si>
    <t>SACACORCHETES PALETA</t>
  </si>
  <si>
    <t>SACACORCHETES TENAZA</t>
  </si>
  <si>
    <t>SACO ELÁSTICOS</t>
  </si>
  <si>
    <t>SCOTCH CRISTAL 19 x 20 MTS</t>
  </si>
  <si>
    <t>SEPARADORES ARCHIVO CARTA 6 POSICIONES</t>
  </si>
  <si>
    <t>SEPARADORES OFICIO</t>
  </si>
  <si>
    <t>SILICONA PARA VEHÍCULOS</t>
  </si>
  <si>
    <t>SOBRE 1/4 OFICIO</t>
  </si>
  <si>
    <t>SOBRE AMERICANO - BLANCO</t>
  </si>
  <si>
    <t>SOBRE CARTA CORRIENTE</t>
  </si>
  <si>
    <t>SOBRE OFICIO BLANCO</t>
  </si>
  <si>
    <t>SOBRE SACO EXTRA 30 x 40 KRAF</t>
  </si>
  <si>
    <t>SOBRES SACO TAMAÑO EXTRA OFICIO</t>
  </si>
  <si>
    <t>TAMPÓN PARA TIMBRES</t>
  </si>
  <si>
    <t>TIJERAS</t>
  </si>
  <si>
    <t>TINTA PARA TAMPÓN</t>
  </si>
  <si>
    <t>TOALLA DE PAPEL ABSORBENTE</t>
  </si>
  <si>
    <t>TOALLA DE PAPEL TAMAÑO JUMBO PARA DISPENSADOR</t>
  </si>
  <si>
    <t>TRAPERO PARA PISO CON OJAL AL CENTRO</t>
  </si>
  <si>
    <t>REPUESTO MOPA AVION 60 CM</t>
  </si>
  <si>
    <t>CINTA DOBLE CONTACTO</t>
  </si>
  <si>
    <t xml:space="preserve">NOTAS EXPLICATIVAS. </t>
  </si>
  <si>
    <t>d)      Nómina de productos para atender emergencias, cuando corresponda, incluido aquellos incorporados para prevenir la pandemia.</t>
  </si>
  <si>
    <t>e)      Nómina de contratos con sus respectivos montos.</t>
  </si>
  <si>
    <t xml:space="preserve">Malo </t>
  </si>
  <si>
    <t>C)      NÓMINA DE ARTÍCULOS DE ESCRITORIO, MATERIALES FUNGIBLES Y ESPECIES EN STOCK</t>
  </si>
  <si>
    <t>Corcheteras</t>
  </si>
  <si>
    <t>Perforadoras</t>
  </si>
  <si>
    <t>Lápices azules</t>
  </si>
  <si>
    <t xml:space="preserve">Posa lapice </t>
  </si>
  <si>
    <t>Caja clip</t>
  </si>
  <si>
    <t>tijera</t>
  </si>
  <si>
    <t>Toalla Nova</t>
  </si>
  <si>
    <t>Caja Mascarillas</t>
  </si>
  <si>
    <t>Jabón</t>
  </si>
  <si>
    <t>Aerosol Desinfectantes</t>
  </si>
  <si>
    <t>Toallas Desinfectantes</t>
  </si>
  <si>
    <t>Cloro</t>
  </si>
  <si>
    <t>Archivadores</t>
  </si>
  <si>
    <t>Carpetas</t>
  </si>
  <si>
    <t>Cuadernos</t>
  </si>
  <si>
    <t>Lapices (Pasta, mina)</t>
  </si>
  <si>
    <t>Pegamento</t>
  </si>
  <si>
    <t>Corrector</t>
  </si>
  <si>
    <t>Cinta Adhesiva</t>
  </si>
  <si>
    <t>Post it</t>
  </si>
  <si>
    <t>Caja Corchetes</t>
  </si>
  <si>
    <t>Caja Clips</t>
  </si>
  <si>
    <t>Limpia Pisos</t>
  </si>
  <si>
    <t>Limpiavidrios</t>
  </si>
  <si>
    <t xml:space="preserve">Dispensadores de Cinta Ashesiva </t>
  </si>
  <si>
    <t>Lustra Muebles</t>
  </si>
  <si>
    <t>Ampolletas</t>
  </si>
  <si>
    <t>Confort</t>
  </si>
  <si>
    <t>Insecticida</t>
  </si>
  <si>
    <t>Sobres</t>
  </si>
  <si>
    <t>Bolsa Paquete</t>
  </si>
  <si>
    <t>Caja Resma Papel</t>
  </si>
  <si>
    <t>Toalla Papel</t>
  </si>
  <si>
    <t>Perforadora</t>
  </si>
  <si>
    <t>Caja Macarillas</t>
  </si>
  <si>
    <t xml:space="preserve">Acohol </t>
  </si>
  <si>
    <t>Bolsa Guantes</t>
  </si>
  <si>
    <t>Hojas de Oficio</t>
  </si>
  <si>
    <t>Toner</t>
  </si>
  <si>
    <t>Hojas de Carta</t>
  </si>
  <si>
    <t>CLIPS</t>
  </si>
  <si>
    <t>Corchetes</t>
  </si>
  <si>
    <t>Fastinr plasticos</t>
  </si>
  <si>
    <t>Fastiner de metal</t>
  </si>
  <si>
    <t>Postit</t>
  </si>
  <si>
    <t xml:space="preserve">Carpta plastica Rehin </t>
  </si>
  <si>
    <t>Toalla nova grande</t>
  </si>
  <si>
    <t>Rollo de confort</t>
  </si>
  <si>
    <t>Lustra muebles</t>
  </si>
  <si>
    <t>Poet</t>
  </si>
  <si>
    <t>Airwick</t>
  </si>
  <si>
    <t>Desodorante ambiental</t>
  </si>
  <si>
    <t>Lisoform</t>
  </si>
  <si>
    <t xml:space="preserve">Cloro </t>
  </si>
  <si>
    <t>Lavaloza</t>
  </si>
  <si>
    <t>Limpia Vidrios</t>
  </si>
  <si>
    <t>Pastillas para el baño</t>
  </si>
  <si>
    <t>Bolsa de basura</t>
  </si>
  <si>
    <t>Paños traperos</t>
  </si>
  <si>
    <t>Lustra muebles en aerosol</t>
  </si>
  <si>
    <t>Repuestos de escobillon</t>
  </si>
  <si>
    <t>Raid</t>
  </si>
  <si>
    <t xml:space="preserve">Silicona par auto </t>
  </si>
  <si>
    <t>sobres grandes blanco</t>
  </si>
  <si>
    <t>sobres grandes cafes</t>
  </si>
  <si>
    <t>sobres pequeños blancos</t>
  </si>
  <si>
    <t>sobres cafes con esponja</t>
  </si>
  <si>
    <t>sobres medianos cafes con esponja</t>
  </si>
  <si>
    <t xml:space="preserve">Alcohol de 70 grados </t>
  </si>
  <si>
    <t xml:space="preserve">Alcohol gel </t>
  </si>
  <si>
    <t>Mascarillas KN 95</t>
  </si>
  <si>
    <t>Guantes quirugicos</t>
  </si>
  <si>
    <t>Contrato de Aseo</t>
  </si>
  <si>
    <t xml:space="preserve">Contrato de Sanitizacion </t>
  </si>
  <si>
    <t>Boligrafo azul</t>
  </si>
  <si>
    <t xml:space="preserve">Boligrafo negro </t>
  </si>
  <si>
    <t xml:space="preserve">Separador de oficio </t>
  </si>
  <si>
    <t xml:space="preserve">Separador de carta </t>
  </si>
  <si>
    <t xml:space="preserve">Cinta embalaje </t>
  </si>
  <si>
    <t>Porta Mina 0,5</t>
  </si>
  <si>
    <t xml:space="preserve">Block apuntes </t>
  </si>
  <si>
    <t xml:space="preserve">Cajas cuadradas para guardar documentos </t>
  </si>
  <si>
    <t xml:space="preserve">Archivador oficio </t>
  </si>
  <si>
    <t xml:space="preserve">Caja de goma 12 unidades cada una </t>
  </si>
  <si>
    <t xml:space="preserve">Apoya muñeca teclado </t>
  </si>
  <si>
    <t>Apoya muñeca mouse</t>
  </si>
  <si>
    <t>Caja de remas carta 10 c/u</t>
  </si>
  <si>
    <t>Caja de remas oficio 10 c/u</t>
  </si>
  <si>
    <t xml:space="preserve">Nota de colores </t>
  </si>
  <si>
    <t xml:space="preserve">Destacador amarillo </t>
  </si>
  <si>
    <t xml:space="preserve">Destacador verde </t>
  </si>
  <si>
    <t>Pulverizador 1000 ml</t>
  </si>
  <si>
    <t xml:space="preserve">Guantes quirurgicos caja 100 unidades </t>
  </si>
  <si>
    <t>Desinfectantes domesticos 360 cc</t>
  </si>
  <si>
    <t xml:space="preserve">Alcohol desnaturalizado  1 kg </t>
  </si>
  <si>
    <t xml:space="preserve">Alcohol gel 1 kg </t>
  </si>
  <si>
    <t xml:space="preserve">Alcohol amoniocuaternario 5 litros </t>
  </si>
  <si>
    <t xml:space="preserve">Dispensador jabon con termometro </t>
  </si>
  <si>
    <t xml:space="preserve">Cloro 900 ml </t>
  </si>
  <si>
    <t xml:space="preserve">Mascarrilla 50 c/u </t>
  </si>
  <si>
    <t xml:space="preserve">Resmas Tamaño Carta </t>
  </si>
  <si>
    <t>Resmas Tamaño Oficio</t>
  </si>
  <si>
    <t>Porta Mina 0,7</t>
  </si>
  <si>
    <t>Estuche Minas 0,5</t>
  </si>
  <si>
    <t>Estuche Minas 0,7</t>
  </si>
  <si>
    <t>Lapíz Pasta Boligrafo Azúl</t>
  </si>
  <si>
    <t>Lapíz Pasta Boligrafo Negro</t>
  </si>
  <si>
    <t>Lapíz Pasta Boligrafo Rojo</t>
  </si>
  <si>
    <t>Lapíz Pilot Azúl</t>
  </si>
  <si>
    <t>Lapíz Pilot Negro</t>
  </si>
  <si>
    <t>Lapíz Pilot Rojo</t>
  </si>
  <si>
    <t>Carpetas Plástificadas c/ Archivador</t>
  </si>
  <si>
    <t>Carpetas Plástificadas s/ Archivador</t>
  </si>
  <si>
    <t>Carpetas Colgantes</t>
  </si>
  <si>
    <t>Clip Magic Ticket</t>
  </si>
  <si>
    <t>Clips Torre 33mm</t>
  </si>
  <si>
    <t>Corchetes Torre 26</t>
  </si>
  <si>
    <t>Post It</t>
  </si>
  <si>
    <t>Plumón Azúl p/ pizarra</t>
  </si>
  <si>
    <t>Plumón Negro p/ pizarra</t>
  </si>
  <si>
    <t>Plumón Rojo p/ Pizarra</t>
  </si>
  <si>
    <t>Cuchillo Cartonero</t>
  </si>
  <si>
    <t>Corrector T/Lapíz</t>
  </si>
  <si>
    <t>Corchetera</t>
  </si>
  <si>
    <t>Destacadores</t>
  </si>
  <si>
    <t>Dispensador Maggic Sello Office</t>
  </si>
  <si>
    <t>Repuesto Tiket Folder</t>
  </si>
  <si>
    <t>Scotch</t>
  </si>
  <si>
    <t>Sobres  1/2 Oficio</t>
  </si>
  <si>
    <t>Sobres 1/4 Oficio</t>
  </si>
  <si>
    <t>Sobres Oficio</t>
  </si>
  <si>
    <t>Sobres Americanos</t>
  </si>
  <si>
    <t>Sobres T/ Sacos Color Café</t>
  </si>
  <si>
    <t>Stic Fic</t>
  </si>
  <si>
    <t>Fundas T/ Oficio</t>
  </si>
  <si>
    <t>Fundas T/ Carta</t>
  </si>
  <si>
    <t>Tijeras Chicas</t>
  </si>
  <si>
    <t>Goma P/ Borrar</t>
  </si>
  <si>
    <t>Tarjetas Reloj Control</t>
  </si>
  <si>
    <t>Visores P/Carpetas Colgantes</t>
  </si>
  <si>
    <t>Libretas De Comunicaciones</t>
  </si>
  <si>
    <t>Lapíz Mina</t>
  </si>
  <si>
    <t>Libro De Correspondencia</t>
  </si>
  <si>
    <t>Archivadores Lomo Angosto</t>
  </si>
  <si>
    <t>Libro Manifold</t>
  </si>
  <si>
    <t>Carpeta Transparente C/ Archivador</t>
  </si>
  <si>
    <t>Toner Negro</t>
  </si>
  <si>
    <t>Apretador Doble Clips 15 mm</t>
  </si>
  <si>
    <t>Apretador Doble Clips 51 mm</t>
  </si>
  <si>
    <t>Apretador Doble Clips 41 mm</t>
  </si>
  <si>
    <t>Apretador Doble Clips 25 mm</t>
  </si>
  <si>
    <t>Apretador Doble Clips 19 mm</t>
  </si>
  <si>
    <t>Libro de Acta</t>
  </si>
  <si>
    <t>Libro Asistencia</t>
  </si>
  <si>
    <t>Croquis Mediano</t>
  </si>
  <si>
    <t>Archivador Lomo Ancho Carta</t>
  </si>
  <si>
    <t>Saca Corchetes</t>
  </si>
  <si>
    <t>Cuaderno Class</t>
  </si>
  <si>
    <t>Acco Clips</t>
  </si>
  <si>
    <t>Block Borrador Linea</t>
  </si>
  <si>
    <t>Block Borrador Cuadro</t>
  </si>
  <si>
    <t xml:space="preserve">Separador Archivo Color </t>
  </si>
  <si>
    <t>Toner Cyan</t>
  </si>
  <si>
    <t>Toner Yellow</t>
  </si>
  <si>
    <t>APRIETA PAPELES 32 mm</t>
  </si>
  <si>
    <t>APRIETA PAPELES 19 mm</t>
  </si>
  <si>
    <t xml:space="preserve">ARCHIVADOR PALANCA OFICIO LOMO ANCHO </t>
  </si>
  <si>
    <t xml:space="preserve">ARCHIVADOR OFICIO LOMO ANGOSTO </t>
  </si>
  <si>
    <t xml:space="preserve"> CAJA DE CARTON  DE ARCHIVO ESTANDAR 333306</t>
  </si>
  <si>
    <t xml:space="preserve"> CAJA DE CARTON  DE ARCHIVO ESTANDAR 333310</t>
  </si>
  <si>
    <t xml:space="preserve"> CAJA DE CARTON  DE ARCHIVO ESTANDAR 333313</t>
  </si>
  <si>
    <t>BOLSA PLASTICA BASURA 50 X 50 DE 10 Unds.</t>
  </si>
  <si>
    <t>BLOQUEADOR SOLAR 50 ML</t>
  </si>
  <si>
    <t>BLOQUEADOR SOLAR 90 ML</t>
  </si>
  <si>
    <t>BUZO BLANCO</t>
  </si>
  <si>
    <t>CARPETA PLASTIF. OF. C/GUSANO AMARILLA</t>
  </si>
  <si>
    <t>CARPETA PLASTIF. OF. C/GUSANO AZUL</t>
  </si>
  <si>
    <t>CARPETA PLASTIF. OF. C/GUSANO ROSA</t>
  </si>
  <si>
    <t>CARPETA CARTULINA BLANCA C/BOLSILLO OF.</t>
  </si>
  <si>
    <t>CARPETA CARTULINA AZUL</t>
  </si>
  <si>
    <t xml:space="preserve">CARPETA RHEIN CARTA VINILICA </t>
  </si>
  <si>
    <t>CARPETA RHEIN OFICIO VINILICA AZUL/NEGRA</t>
  </si>
  <si>
    <t>CALCULADORA CASIO</t>
  </si>
  <si>
    <t xml:space="preserve">CD GRABABLE DE 80 MINUTOS  </t>
  </si>
  <si>
    <t>CINTA ENMASCARAR AUTOADHESIVA BLANCA</t>
  </si>
  <si>
    <t>CINTA ADHESIVA EMBALAJE 2" TRANSPARENTE</t>
  </si>
  <si>
    <t>CINTA ADHESIVA EMBALAJE 2" TRANSPARENTE 48 X100</t>
  </si>
  <si>
    <t>CINTA ADHESIVA EMBALAJE DE 2" CAFE</t>
  </si>
  <si>
    <t>CINTA ADHESIVA  SCOCHT  MAGIC 19 MM</t>
  </si>
  <si>
    <t>CINTA ADHESIVA SCOTCH MAGIC 12 MM.</t>
  </si>
  <si>
    <t>CLIPS 50 MM.</t>
  </si>
  <si>
    <t>CLIPS 80 MM.</t>
  </si>
  <si>
    <t xml:space="preserve">CLIPS CORRIENTE 33 MM. </t>
  </si>
  <si>
    <t>CORCHETE 26/6  CAJA 5000 UND.</t>
  </si>
  <si>
    <t>CORCHETE 26/6  CAJA 1000 UND.</t>
  </si>
  <si>
    <t>CORCHETE 23/10</t>
  </si>
  <si>
    <t>CORCHETE 23/8</t>
  </si>
  <si>
    <t>CORCHETE 23/15</t>
  </si>
  <si>
    <t>CORCHETE 23/20</t>
  </si>
  <si>
    <t>CORCHETE 3/8</t>
  </si>
  <si>
    <t>CORCHETERAS DE ESCRITORIO Mediana Negra</t>
  </si>
  <si>
    <t>CUADERNO UNIVERSITARIO 100 HJS MAT. 7 MM</t>
  </si>
  <si>
    <t>CUCHILLO CARTONERO ISOFIT GRANDE</t>
  </si>
  <si>
    <t>DESTACADOR NARANJA</t>
  </si>
  <si>
    <t>DESTACADOR VIOLETA</t>
  </si>
  <si>
    <t>DESODORANTE POETT 360CC</t>
  </si>
  <si>
    <t>DESODORANTE LAVANDA LITRO</t>
  </si>
  <si>
    <t>DISPENSADOR MAGIC CLIPS</t>
  </si>
  <si>
    <t>DVD-R   GRABABLE</t>
  </si>
  <si>
    <t>DEDOS DE GOMA</t>
  </si>
  <si>
    <t>ELASTICO 50 GR. 60X1,5 MM</t>
  </si>
  <si>
    <t>ELASTICO 50 GR 1,5 X 1,5 MM</t>
  </si>
  <si>
    <t>ESPONJA DE LIMPIEZA</t>
  </si>
  <si>
    <t>FASTENER  METALICOS 50 UNID.</t>
  </si>
  <si>
    <t>FASTENER  PLASTICO COLORES 50 UNID.</t>
  </si>
  <si>
    <t>FLAGS BANDERITAS DE COLORES SET 4 COLORES</t>
  </si>
  <si>
    <t>FUNDA PLASTICA CARTA</t>
  </si>
  <si>
    <t>FUNDA PLASTICA OFICIO</t>
  </si>
  <si>
    <t>GOMA DE BORRAR PLASTICA</t>
  </si>
  <si>
    <t>LAPIZ CORRECTOR LIQUIDO</t>
  </si>
  <si>
    <t>LAPIZ GRAFITO</t>
  </si>
  <si>
    <t>LAPIZ PASTA BIC AZUL TRANSPARENTE.</t>
  </si>
  <si>
    <t>LAPIZ PASTA BIC NEGRO TRANSPARENTE</t>
  </si>
  <si>
    <t>LAPIZ PASTA BIC ROJO TRANSPARENTE</t>
  </si>
  <si>
    <t>LAPIZ PORTAMINA 0,5 MM</t>
  </si>
  <si>
    <t>LAPIZ GEL PILOT NEGRO 0,7</t>
  </si>
  <si>
    <t>LAPIZ GEL PILOT AZUL 0,5</t>
  </si>
  <si>
    <t>LAPIZ GEL AZUL 1,7</t>
  </si>
  <si>
    <t>LAVA LOZAS QUIX FCO. 750 CC</t>
  </si>
  <si>
    <t>LIBRETA OFICIO CON INDICE</t>
  </si>
  <si>
    <t>LIBRO DE CORRESPONDENCIA 100 HOJAS 1/4 Of.</t>
  </si>
  <si>
    <t>LOMO ANCHO OFICIO (COLORES)</t>
  </si>
  <si>
    <t>LUSTRAMUEBLES VIRGINIA 250 ML.</t>
  </si>
  <si>
    <t>MICA TAMAñO OFICIO 010 AZUL</t>
  </si>
  <si>
    <t>MINAS GRAFITO 0,5 MM  2B</t>
  </si>
  <si>
    <t>PAD MOUSE CON APOYA MUñECA (ERGON)</t>
  </si>
  <si>
    <t>PAÑO LIMPIA MUEBLES AMARILLO</t>
  </si>
  <si>
    <t>PAÑO LIMPIA PISO DOBLE CON OJAL 50X50</t>
  </si>
  <si>
    <t>PAÑO ABSORVENTE DANZARINA 389 X 40</t>
  </si>
  <si>
    <t>PAPEL ENVOLVER KRAFT 110 GR/M2</t>
  </si>
  <si>
    <t>PAPEL FOTOCOPIA  CARTA</t>
  </si>
  <si>
    <t>PAPEL HIGIENICO DOBLE HOJA BLANCO</t>
  </si>
  <si>
    <t xml:space="preserve">PAPEL TOALLA </t>
  </si>
  <si>
    <t>PAPEL TOALLA  FIBRA LARGA 200MYS</t>
  </si>
  <si>
    <t>PEGAMENTO  EN BARRA STIC FIXDE 40 GRS.</t>
  </si>
  <si>
    <t>PENDRIVE  32 GB</t>
  </si>
  <si>
    <t>PERFORADOR TORRE 138 METALICO</t>
  </si>
  <si>
    <t>PLUMON FINO</t>
  </si>
  <si>
    <t>PLUMON PIZARRON COLOR NEGRO</t>
  </si>
  <si>
    <t>PLUMON PIZARRON COLOR ROJO</t>
  </si>
  <si>
    <t>PLUMON PIZARRON COLOR VERDE</t>
  </si>
  <si>
    <t>PORTA CLIPS IMANTADO SENCILLO</t>
  </si>
  <si>
    <t xml:space="preserve">POST IT AMARILLO 7,5 X 7,5 MM </t>
  </si>
  <si>
    <t>REGLA METALICA 30 CM.</t>
  </si>
  <si>
    <t>RENOVADOR DE GOMAS</t>
  </si>
  <si>
    <t>REPUESTO CUCHI.CARTO.GRAND</t>
  </si>
  <si>
    <t>REPUESTOS MAGIC CLIP 4.8 X 50 UN</t>
  </si>
  <si>
    <t>SACACORCHETE TENAZA-PINZA MARIPOSA</t>
  </si>
  <si>
    <t>SACA CORCHETES HAND PALANCA METALICO</t>
  </si>
  <si>
    <t>SEPARADOR CARTA DE 6 HOJAS COLORES PLASTICO</t>
  </si>
  <si>
    <t>SEPARADOR CARTA DE 6 HOJAS COLORES CARTON</t>
  </si>
  <si>
    <t>SEPARADOR OFICIO DE 6 HOJAS COLORES PLAST.</t>
  </si>
  <si>
    <t>SEPARADOR OFICIO DE 6 HOJAS COLORES CARTÓN</t>
  </si>
  <si>
    <t>SEPARADOR OFICIO ABECEDARIO</t>
  </si>
  <si>
    <t>SILICONA AUTOMOVIL</t>
  </si>
  <si>
    <t>SOBRE  CARTA BLANCO</t>
  </si>
  <si>
    <t>SOBRE AMERICANO BLANCO CON VENTANA</t>
  </si>
  <si>
    <t>SOBRE 1/2 OFICIO BLANCO</t>
  </si>
  <si>
    <t>SOBRE OFICIO  BLANCO</t>
  </si>
  <si>
    <t>SOBRE OFICIO SACO BLANCO</t>
  </si>
  <si>
    <t>SOBRE SACO 1/2 OFICIO BLANCO</t>
  </si>
  <si>
    <t>SOBRE SACO CAFÉ</t>
  </si>
  <si>
    <t>TAMPON CUADRADO AZUL</t>
  </si>
  <si>
    <t>TIJERA MUNDIAL 59/10</t>
  </si>
  <si>
    <t>TINTA P/TAMPON AZUL/NEGRA STEPHENS</t>
  </si>
  <si>
    <t>TOALLITAS HUMEDAS HUGGINS</t>
  </si>
  <si>
    <t>ALCOHOL GEL LITRO</t>
  </si>
  <si>
    <t>DESINFECTANTE AEROSOL LISOL AEROSOL 360CC</t>
  </si>
  <si>
    <t>GUANTE QUIRURGICOS</t>
  </si>
  <si>
    <t>GUANTE MULTIUSO</t>
  </si>
  <si>
    <t>JABON LIQUIDO PROTTER AVENA</t>
  </si>
  <si>
    <t xml:space="preserve">TOALLITAS HUMEDAS DESINFECTANTE </t>
  </si>
  <si>
    <t>ALCOHOL GEL EMBASES DE 1000 ML C/U</t>
  </si>
  <si>
    <t>MASCARILLA KN 95</t>
  </si>
  <si>
    <t xml:space="preserve"> MASCARILLAS 3 PLIEGUES</t>
  </si>
  <si>
    <t>ALCOHOL GEL 75 ML</t>
  </si>
  <si>
    <t>ALCOHOL GEL 1000 ML</t>
  </si>
  <si>
    <t xml:space="preserve"> TOALLAS HUMEDA</t>
  </si>
  <si>
    <t xml:space="preserve">  AMONIO CUATERNARIO 5000 ML</t>
  </si>
  <si>
    <t>cuchillo carton grande</t>
  </si>
  <si>
    <t>TIJERAS DE OFICINA</t>
  </si>
  <si>
    <t>SEPARADOR OFICIO SATINADO 6 U.</t>
  </si>
  <si>
    <t>ARCHIVADOR OFICIO</t>
  </si>
  <si>
    <t>Corchetes 5000 unidades</t>
  </si>
  <si>
    <t>Papel Multiuso</t>
  </si>
  <si>
    <t>Desodorante Ambiental  lavanda</t>
  </si>
  <si>
    <t>Toalla papel (paquete)</t>
  </si>
  <si>
    <t>toalla papel</t>
  </si>
  <si>
    <t>Papel Higienico 50 mt</t>
  </si>
  <si>
    <t>PIZARRA 80*150</t>
  </si>
  <si>
    <t>BORRADOR</t>
  </si>
  <si>
    <t>PLUMON AZUL</t>
  </si>
  <si>
    <t xml:space="preserve">PLUMON ROJO </t>
  </si>
  <si>
    <t>PLUMON NEGRO</t>
  </si>
  <si>
    <t>Grapadora de Brazo Largo</t>
  </si>
  <si>
    <t>Taco de Apuntes</t>
  </si>
  <si>
    <t>Grapas - Corchetes  23-8</t>
  </si>
  <si>
    <t xml:space="preserve">Clip Gigantes </t>
  </si>
  <si>
    <t>Lápices Supergel 07</t>
  </si>
  <si>
    <t>Carpeta de Cartulina</t>
  </si>
  <si>
    <t>Repuesto lapiz mina</t>
  </si>
  <si>
    <t>Clips Punta redonda</t>
  </si>
  <si>
    <t>Apreta papeles</t>
  </si>
  <si>
    <t>2 cajas</t>
  </si>
  <si>
    <t>Repuesto de hojas para cuchillo cartonero</t>
  </si>
  <si>
    <t>Cartucho de Tinta</t>
  </si>
  <si>
    <t xml:space="preserve">Clip Niquelados </t>
  </si>
  <si>
    <t>Fundas plásticas para archivador</t>
  </si>
  <si>
    <t>Jabón Multiflex (espuma)</t>
  </si>
  <si>
    <t>Desodorante Ambiental 1</t>
  </si>
  <si>
    <t>Pañuelos Desechables</t>
  </si>
  <si>
    <t>Desodorante Ambiental 2</t>
  </si>
  <si>
    <t>Repuesto aceite naturales</t>
  </si>
  <si>
    <t>Limpiador desinfectante para inodoros</t>
  </si>
  <si>
    <t>Desodorante Ambiental 3</t>
  </si>
  <si>
    <t>Bolsas de Basura 1</t>
  </si>
  <si>
    <t>Esponja lisa Multiuso</t>
  </si>
  <si>
    <t xml:space="preserve">Rollos de Toalla </t>
  </si>
  <si>
    <t>Lavalozas</t>
  </si>
  <si>
    <t>Limpiador en crema</t>
  </si>
  <si>
    <t>Bolsas de Basura 2</t>
  </si>
  <si>
    <t>Carpetas Plastificadas color azul</t>
  </si>
  <si>
    <t xml:space="preserve">DESINFECTANTE AMBIENTAL </t>
  </si>
  <si>
    <t>toallas desinfectantes</t>
  </si>
  <si>
    <t>jabón mano botellas litro</t>
  </si>
  <si>
    <t>pediluvio</t>
  </si>
  <si>
    <t>termómetro pared</t>
  </si>
  <si>
    <t>Amonio Cuaternario 5 litros</t>
  </si>
  <si>
    <t>CAJAS GUANTES VINILO TALLA L</t>
  </si>
  <si>
    <t>ALCOHOL GEL 1 LITRO</t>
  </si>
  <si>
    <t>MASCARILLA DESECHABLE</t>
  </si>
  <si>
    <t>Mascarilla KN45</t>
  </si>
  <si>
    <t>Sanitización  oficinas</t>
  </si>
  <si>
    <t>Mantención camioneta fiscal</t>
  </si>
  <si>
    <t>lápices de pasta</t>
  </si>
  <si>
    <t>15 Azul-16 Negros</t>
  </si>
  <si>
    <t>lápices de alcohol</t>
  </si>
  <si>
    <t>14 Rojos</t>
  </si>
  <si>
    <t>block de notas</t>
  </si>
  <si>
    <t>clips</t>
  </si>
  <si>
    <t>corchetes</t>
  </si>
  <si>
    <t>notas autoadhesivas</t>
  </si>
  <si>
    <t>porta magic clips</t>
  </si>
  <si>
    <t>magic clips</t>
  </si>
  <si>
    <t>repuestos para porta minas</t>
  </si>
  <si>
    <t>manifold</t>
  </si>
  <si>
    <t>Cds</t>
  </si>
  <si>
    <t>destacadores</t>
  </si>
  <si>
    <t>marcador para pizarra</t>
  </si>
  <si>
    <t>archivadores</t>
  </si>
  <si>
    <t>carpetas</t>
  </si>
  <si>
    <t>fundas plásticas</t>
  </si>
  <si>
    <t>cinta engomada (scotch)</t>
  </si>
  <si>
    <t>cinta adhesiva</t>
  </si>
  <si>
    <t>15 Cafe-7 Transparentes</t>
  </si>
  <si>
    <t>banderitas</t>
  </si>
  <si>
    <t>8 Unidades</t>
  </si>
  <si>
    <t>resmas tamaño carta</t>
  </si>
  <si>
    <t>resmas tamaño oficio</t>
  </si>
  <si>
    <t>tijeras</t>
  </si>
  <si>
    <t>calculadoras</t>
  </si>
  <si>
    <t xml:space="preserve">timbre foliador </t>
  </si>
  <si>
    <t>porta llaves</t>
  </si>
  <si>
    <t>apreta papeles</t>
  </si>
  <si>
    <t>pilas grandes</t>
  </si>
  <si>
    <t>pilas AAA</t>
  </si>
  <si>
    <t>regla metalica 30 cm</t>
  </si>
  <si>
    <t>separador plastico oficio</t>
  </si>
  <si>
    <t>separador plastico carta</t>
  </si>
  <si>
    <t>sobres papel grandes</t>
  </si>
  <si>
    <t>Alcohol gel</t>
  </si>
  <si>
    <t>alcohol denaturalizado  de 140 ml spray</t>
  </si>
  <si>
    <t>mascarillas</t>
  </si>
  <si>
    <t>aerosol antibacterial</t>
  </si>
  <si>
    <t>aerosol ambiental</t>
  </si>
  <si>
    <t>jabon liquido</t>
  </si>
  <si>
    <t>amonio cuaternario</t>
  </si>
  <si>
    <t xml:space="preserve">cloro gel </t>
  </si>
  <si>
    <t>Resmas tamaño carta xerox</t>
  </si>
  <si>
    <t>Resmas tamaño oficio</t>
  </si>
  <si>
    <t>Resmas tamaño oficio chamex</t>
  </si>
  <si>
    <t>Resmas doble carta xerox</t>
  </si>
  <si>
    <t xml:space="preserve">Resmas equaly tamaño oficio 1    </t>
  </si>
  <si>
    <t>Archivadores lomo ancho oficio</t>
  </si>
  <si>
    <t xml:space="preserve">Archivadores lomo ancho tamaño carta </t>
  </si>
  <si>
    <t xml:space="preserve">Archivadores colón carta lomo ancho </t>
  </si>
  <si>
    <t>Cuadernos universitarios 100 hojas 0.5</t>
  </si>
  <si>
    <t xml:space="preserve">Cuadernos universitarios 100 hojas 0.7 </t>
  </si>
  <si>
    <t>Corchetes torre 29/6</t>
  </si>
  <si>
    <t>Alcohol gel Neumann Clic 5 Lts.</t>
  </si>
  <si>
    <t>Alcohol gel becerra 5  Lts</t>
  </si>
  <si>
    <t>Alcohol Higel botellas 1 Lt</t>
  </si>
  <si>
    <t>Alcohol etílico 70%            </t>
  </si>
  <si>
    <t>Alcohol etílico 95%       </t>
  </si>
  <si>
    <t>Dry Quat 250 SL  (Amonio Cuaternario)    </t>
  </si>
  <si>
    <t xml:space="preserve">Mascarillas KN 95 </t>
  </si>
  <si>
    <t>Mascarillas quirúrgicas</t>
  </si>
  <si>
    <t>Toallas Desinfectantes Virutex (Tubos)</t>
  </si>
  <si>
    <t>Traperos húmedos desinfectantes</t>
  </si>
  <si>
    <t>Guantes quirúrgicos (cajas)</t>
  </si>
  <si>
    <t>Antibacterial en spray 7% (botellas)</t>
  </si>
  <si>
    <t>Acoclip</t>
  </si>
  <si>
    <t>Archivadores Lomo Ancho  - Oficio</t>
  </si>
  <si>
    <t>Archivadores Lomo Angosto - Oficio</t>
  </si>
  <si>
    <t>Archivadores Lomo Ancho  - Carta</t>
  </si>
  <si>
    <t>Banderitas Papel</t>
  </si>
  <si>
    <t>Carpetas de carton</t>
  </si>
  <si>
    <t>CD</t>
  </si>
  <si>
    <t>Cinta Embalaje</t>
  </si>
  <si>
    <t>Corchetera Grande</t>
  </si>
  <si>
    <t>Corchetes 23/14</t>
  </si>
  <si>
    <t>Corchetes 23/17</t>
  </si>
  <si>
    <t>Corchetes 23/6</t>
  </si>
  <si>
    <t>Corchetes 26/6</t>
  </si>
  <si>
    <t>Destacador</t>
  </si>
  <si>
    <t>Doble clip</t>
  </si>
  <si>
    <t>Fundas Platicas tamaño carta</t>
  </si>
  <si>
    <t>Fundas Platicas tamaño Oficio</t>
  </si>
  <si>
    <t>Gomas de borrar</t>
  </si>
  <si>
    <t>Lapiz Corrector</t>
  </si>
  <si>
    <t>Lapiz Mina</t>
  </si>
  <si>
    <t>Lapiz pasta Azul</t>
  </si>
  <si>
    <t>Lapiz pasta Negro</t>
  </si>
  <si>
    <t>Magi Clip</t>
  </si>
  <si>
    <t>Manifor</t>
  </si>
  <si>
    <t>Minas Portaminas</t>
  </si>
  <si>
    <t>Papel fotocopia Carta</t>
  </si>
  <si>
    <t>Papel fotocopia Oficio</t>
  </si>
  <si>
    <t>Plumon CD</t>
  </si>
  <si>
    <t>Posit grandes</t>
  </si>
  <si>
    <t>PLumon pizarra Azul</t>
  </si>
  <si>
    <t>PLumon pizarra Naranjo</t>
  </si>
  <si>
    <t>Pumon pizarra Negro</t>
  </si>
  <si>
    <t>PLumon pizarra Rojo</t>
  </si>
  <si>
    <t xml:space="preserve">PLumon pizarra Violeta </t>
  </si>
  <si>
    <t>Reglas metálicas</t>
  </si>
  <si>
    <t>Scotsh</t>
  </si>
  <si>
    <t xml:space="preserve">Set Banderitas Plasticas </t>
  </si>
  <si>
    <t>Set Separadores Tamaño Carta</t>
  </si>
  <si>
    <t>Set Separadores Tamaño Oficio</t>
  </si>
  <si>
    <t>Sobres CD</t>
  </si>
  <si>
    <t>Sobres Tamaño Extra Oficio</t>
  </si>
  <si>
    <t>Sobres Tamaño Oficio</t>
  </si>
  <si>
    <t xml:space="preserve">Taco Calendario </t>
  </si>
  <si>
    <t>Tampon</t>
  </si>
  <si>
    <t>Papel higiénico</t>
  </si>
  <si>
    <t>Toalla de papel dispensador</t>
  </si>
  <si>
    <t>Abrillantador</t>
  </si>
  <si>
    <t>Limpiador de piso</t>
  </si>
  <si>
    <t>Limpiador Amoniacloro (bidón)</t>
  </si>
  <si>
    <t xml:space="preserve">CIF </t>
  </si>
  <si>
    <t>Guantes</t>
  </si>
  <si>
    <t xml:space="preserve">Desinfectante de ambiente (Aerosol) </t>
  </si>
  <si>
    <t xml:space="preserve">Lava Loza </t>
  </si>
  <si>
    <t>Esponja</t>
  </si>
  <si>
    <t>bolsa de basura 50+70</t>
  </si>
  <si>
    <t>bolsas de basura</t>
  </si>
  <si>
    <t>Paños de aseo</t>
  </si>
  <si>
    <t>Limpia Vidrio (bidón)</t>
  </si>
  <si>
    <t>TIJERA</t>
  </si>
  <si>
    <t>ADHESIVO BARRA 21g</t>
  </si>
  <si>
    <t>TRAPERO CON OJAL</t>
  </si>
  <si>
    <t>SHAMPOO</t>
  </si>
  <si>
    <t>SACA CORCHETES  PALANCA METALICO</t>
  </si>
  <si>
    <t>PORTAMINA O.7MM</t>
  </si>
  <si>
    <t>MINAS 0.7 HB</t>
  </si>
  <si>
    <t>MARCADOR DE CD NEGRO EXTRA FINO</t>
  </si>
  <si>
    <t>LAPIZ PASTA PUNTA FINA ROJO</t>
  </si>
  <si>
    <t>LIMPIADOR DESENGRASANTE</t>
  </si>
  <si>
    <t>CORRECTOR LIQUIDO LAPIZ P/METAL</t>
  </si>
  <si>
    <t>LIMPIAPISO 5L</t>
  </si>
  <si>
    <t>LIMPIAVIDRIO 5L</t>
  </si>
  <si>
    <t>SEPARADOR DE OFICIO</t>
  </si>
  <si>
    <t xml:space="preserve">Mascarillas Desechables </t>
  </si>
  <si>
    <t>mascarilla kn 95</t>
  </si>
  <si>
    <t xml:space="preserve">Mascarillas de protección facial </t>
  </si>
  <si>
    <t xml:space="preserve">Mascarillas Reutilizables </t>
  </si>
  <si>
    <t>Termómetro</t>
  </si>
  <si>
    <t>Amonio Cuaternario</t>
  </si>
  <si>
    <t xml:space="preserve">Buzo de protección </t>
  </si>
  <si>
    <t xml:space="preserve">Guantes </t>
  </si>
  <si>
    <t>Alcohol al 70</t>
  </si>
  <si>
    <t>JABÓN LIQUIDO 1L</t>
  </si>
  <si>
    <t>TOALLAS HUMEDAS DESINFECTANTES</t>
  </si>
  <si>
    <t>TOALLA DE PAPEL INDUSTRIAL</t>
  </si>
  <si>
    <t>ALCOHOL ISOPROPILICO DE 1L</t>
  </si>
  <si>
    <t>ANTIPARRAS ANTISALPICADURAS</t>
  </si>
  <si>
    <t>Vuelos Charter Isla Santa María e Isla Mocha</t>
  </si>
  <si>
    <t>Alarma Verisure</t>
  </si>
  <si>
    <t>Telefonía Movistar</t>
  </si>
  <si>
    <t>Resma papel fotocopia carta</t>
  </si>
  <si>
    <t>Resma papel fotocopia oficio</t>
  </si>
  <si>
    <t>Resma papel fotocopia doble carta</t>
  </si>
  <si>
    <t>Sobre americano</t>
  </si>
  <si>
    <t>Archivador Oficio</t>
  </si>
  <si>
    <t>Carpeta Colgante</t>
  </si>
  <si>
    <t>Carpeta Corriente</t>
  </si>
  <si>
    <t>Lapiz pasta</t>
  </si>
  <si>
    <t xml:space="preserve">Lapiz gel verde </t>
  </si>
  <si>
    <t>Porta Mina</t>
  </si>
  <si>
    <t>Repuesto Mina</t>
  </si>
  <si>
    <t>Scotch chico ancho</t>
  </si>
  <si>
    <t>Pegamento en Barra</t>
  </si>
  <si>
    <t>Block apunte</t>
  </si>
  <si>
    <t xml:space="preserve">Lomos Archivadores </t>
  </si>
  <si>
    <t>Lápiz Goma</t>
  </si>
  <si>
    <t>Tijera</t>
  </si>
  <si>
    <t>Tacos adhesivos</t>
  </si>
  <si>
    <t>Corchete 26/6</t>
  </si>
  <si>
    <t>Tinta para Tampón</t>
  </si>
  <si>
    <t>Visores de Carpeta</t>
  </si>
  <si>
    <t>Accoclip Unidad</t>
  </si>
  <si>
    <t>Caja archivo</t>
  </si>
  <si>
    <t>Plumon pizarra color negro</t>
  </si>
  <si>
    <t>Plumón pizarra color azul</t>
  </si>
  <si>
    <t>Plumón pizarra color rojo</t>
  </si>
  <si>
    <t>Separadores</t>
  </si>
  <si>
    <t>Manifold</t>
  </si>
  <si>
    <t>Libreta Taquimetrica</t>
  </si>
  <si>
    <t>Libreta Nivelación</t>
  </si>
  <si>
    <t>Caja Clip</t>
  </si>
  <si>
    <t>Cintas Dymo</t>
  </si>
  <si>
    <t>Doble Clip 32 mm (Apretadores/Binder clip)</t>
  </si>
  <si>
    <t>Doble Clip 41 mm (Apretadores/Binder clip)</t>
  </si>
  <si>
    <t>Doble Clip 51 mm (Apretadores/Binder clip)</t>
  </si>
  <si>
    <t>Doble clip 25 mm (apretadores)</t>
  </si>
  <si>
    <t>Taco Blanco</t>
  </si>
  <si>
    <t>Rollo Papel Bond 91,4 x 50</t>
  </si>
  <si>
    <t>Corchete 23/10</t>
  </si>
  <si>
    <t>Plumon punta fina negro</t>
  </si>
  <si>
    <t>Cuaderno triple materia</t>
  </si>
  <si>
    <t>Perforadora PP-30</t>
  </si>
  <si>
    <t>Tinta timbre automático</t>
  </si>
  <si>
    <t>Cartucho de tinta cyan</t>
  </si>
  <si>
    <t>Cartucho de tinta magenta</t>
  </si>
  <si>
    <t>Cartucho de tinta yellow</t>
  </si>
  <si>
    <t>Cartucho de tinta negro</t>
  </si>
  <si>
    <t>Plumón pizarra color naranjo</t>
  </si>
  <si>
    <t>Plumón pizarra color morado</t>
  </si>
  <si>
    <t>Plumón pizarra color verde</t>
  </si>
  <si>
    <t>Plumón pizarra color rosado</t>
  </si>
  <si>
    <t>Plumón pizarra color celeste</t>
  </si>
  <si>
    <t>Goma</t>
  </si>
  <si>
    <t xml:space="preserve">Regla metalica </t>
  </si>
  <si>
    <t>Huincha embalaje</t>
  </si>
  <si>
    <t>Post-it</t>
  </si>
  <si>
    <t>Lápiez carpintero</t>
  </si>
  <si>
    <t>Libro asistencia</t>
  </si>
  <si>
    <t>Masking</t>
  </si>
  <si>
    <t>Bolsas de basura 50x55</t>
  </si>
  <si>
    <t>Bolsas de basura 70x90</t>
  </si>
  <si>
    <t>Bolsas de basura 80x120</t>
  </si>
  <si>
    <t>Cif crema</t>
  </si>
  <si>
    <t>Cloro 5 litros</t>
  </si>
  <si>
    <t>Cloro gel</t>
  </si>
  <si>
    <t>Desinfectante en aerosol (Igenix)</t>
  </si>
  <si>
    <t>Desinfectante en aerosol (Lysoform)</t>
  </si>
  <si>
    <t>Escobillon</t>
  </si>
  <si>
    <t xml:space="preserve">Esponja loza </t>
  </si>
  <si>
    <t>Guantes amarillo (par)</t>
  </si>
  <si>
    <t>Limpia piso desinfectante (Virutex)</t>
  </si>
  <si>
    <t>Limpia vidrios bidon 5 litros</t>
  </si>
  <si>
    <t>Limpiador piso flotante (abrillantador) 5 litros</t>
  </si>
  <si>
    <t>Lustramueble</t>
  </si>
  <si>
    <t>Jabón Liquido 1 litros</t>
  </si>
  <si>
    <t>Pala</t>
  </si>
  <si>
    <t xml:space="preserve">Paños multiuso amarillo </t>
  </si>
  <si>
    <t>Paños multiuso naranjo</t>
  </si>
  <si>
    <t>Papel higienico jumbo</t>
  </si>
  <si>
    <t>Pastilla estanque</t>
  </si>
  <si>
    <t>Removedor cera</t>
  </si>
  <si>
    <t>Toalla papel jumbo</t>
  </si>
  <si>
    <t>Trapero</t>
  </si>
  <si>
    <t>Mascarilla de protección reutilizable, 3 capas en telas quickdry y sofdry, con certificación, en tallas para hombre (9 unidades) mujer (3 unidades).</t>
  </si>
  <si>
    <t>Alcohol gel desinfectante, con 70%
de alcohol, formato de 1 litro.</t>
  </si>
  <si>
    <t>Alcohol gel formato individual. Envase de 60ml, con alcohol al 70%.</t>
  </si>
  <si>
    <t>Alcohol gel, en formato
de bidón de 5 litros.</t>
  </si>
  <si>
    <t>Buzo desechable color blanco, de polipropileno, respirable, con capucha, elasticado en puños y
tobillos, cierre frontal. Talla L.</t>
  </si>
  <si>
    <t>Buzo desechable color blanco, de polipropileno, respirable, con capucha, elasticado en puños y
tobillos, cierre frontal. Talla XL.</t>
  </si>
  <si>
    <t>Dispensador de Alcohol gel rellenable color blanco.</t>
  </si>
  <si>
    <t>Elemento plástico de capacidad para 500 cc., con pistola spray.</t>
  </si>
  <si>
    <t>Mascarilla desechable de 3 pliegues color celeste, 3 capas, con tejido respirable por fusión, pinza nasal y orejera elástica. En formato de caja
(50unidades).</t>
  </si>
  <si>
    <t>Mascarilla KN 95, 4 capas, antibacterial,
correa elástica, clip nasal ajustable, tela no tejida de alta densidad, anti gota, anti virus de transmisión.</t>
  </si>
  <si>
    <t>Servicio de Aseo Oficinas</t>
  </si>
  <si>
    <t xml:space="preserve">TOTAL </t>
  </si>
  <si>
    <t xml:space="preserve">A)      REGISTRO DE BIENES MUEBLES E INMUEBLES </t>
  </si>
  <si>
    <t xml:space="preserve">B)      NÓMINA DE VEHÍCULOS PROPIOS O ENTREGADOS EN COMODATO </t>
  </si>
  <si>
    <t>Monto (M$)</t>
  </si>
  <si>
    <t>Sanitizacion Oficinas Dap, Región Los Lagos</t>
  </si>
  <si>
    <r>
      <t xml:space="preserve">
</t>
    </r>
    <r>
      <rPr>
        <b/>
        <sz val="8"/>
        <color theme="1"/>
        <rFont val="Verdana"/>
        <family val="2"/>
      </rPr>
      <t>*BIENES INMUEBLES:</t>
    </r>
    <r>
      <rPr>
        <sz val="8"/>
        <color theme="1"/>
        <rFont val="Verdana"/>
        <family val="2"/>
      </rPr>
      <t xml:space="preserve"> EN ESTA CLASIFICACIÓN SE ENCUENTRAN CONTENIDO 2 GRUPOS CONTABLES, LOS CUALES SE DETALLAN A CONTINUACIÓN: 
- GRUPO 21 TERRENOS
- GRUPO 31 EDIFICACIONES  
</t>
    </r>
    <r>
      <rPr>
        <b/>
        <sz val="8"/>
        <color theme="1"/>
        <rFont val="Verdana"/>
        <family val="2"/>
      </rPr>
      <t xml:space="preserve">*MOBILIARIO Y OTROS: </t>
    </r>
    <r>
      <rPr>
        <sz val="8"/>
        <color theme="1"/>
        <rFont val="Verdana"/>
        <family val="2"/>
      </rPr>
      <t xml:space="preserve">EN ESTA CLASIFICACIÓN SE ENCUENTRAN CONTENIDO 3 GRUPOS CONTABLES, LOS CUALES SE DETALLAN A CONTINUACIÓN: 
- GRUPO 34 OTROS BIENES DE USO DEPRECIABLE
- GRUPO 35 HERRAMIENTAS 
- GRUPO 36 MUEBLES Y ENSERES
</t>
    </r>
    <r>
      <rPr>
        <b/>
        <sz val="8"/>
        <color theme="1"/>
        <rFont val="Verdana"/>
        <family val="2"/>
      </rPr>
      <t xml:space="preserve">*MÁQUINA Y EQUIPO: </t>
    </r>
    <r>
      <rPr>
        <sz val="8"/>
        <color theme="1"/>
        <rFont val="Verdana"/>
        <family val="2"/>
      </rPr>
      <t xml:space="preserve">EN ESTA CLASIFICACIÓN SE ENCUENTRAN CONTENIDO 3 GRUPOS CONTABLES, LOS CUALES SE DETALLAN A CONTINUACIÓN: 
- GRUPO 32 MAQUINAS Y EQUIPOS DE OFICINA
- GRUPO 40 MÁQUINAS Y EQUIPOS PARA PRODUCCIÓN 
- GRUPO 46 OTRAS MAQUINAS Y EQUIPOS
</t>
    </r>
    <r>
      <rPr>
        <b/>
        <sz val="8"/>
        <color theme="1"/>
        <rFont val="Verdana"/>
        <family val="2"/>
      </rPr>
      <t>* VEHÍCULOS:</t>
    </r>
    <r>
      <rPr>
        <sz val="8"/>
        <color theme="1"/>
        <rFont val="Verdana"/>
        <family val="2"/>
      </rPr>
      <t xml:space="preserve">  EN ESTA CLASIFICACIÓN SE ENCUENTRAN CONTENIDO 1 GRUPO CONTABLE, EL CUAL SE DETALLA A CONTINUACIÓN: 
-GRUPO 33 VEHÍCULOS TERRESTRES.
DEL LISTADO GENERAL DE BIENES SEÑALADO EN EL GRUPO 33.
 12 CORRESPONDEN A BIENES NO CONSIDERADOS EN LA CLASIFICACIÓN DE VEHÍCULOS, SEGÚN EL SIGUIENTE DETALLE: 
</t>
    </r>
    <r>
      <rPr>
        <b/>
        <sz val="8"/>
        <color theme="1"/>
        <rFont val="Verdana"/>
        <family val="2"/>
      </rPr>
      <t>*EQUIPOS INFORMÁTICOS:</t>
    </r>
    <r>
      <rPr>
        <sz val="8"/>
        <color theme="1"/>
        <rFont val="Verdana"/>
        <family val="2"/>
      </rPr>
      <t xml:space="preserve"> EN ESTA CLASIFICACIÓN SE ENCUENTRAN CONTENIDO 2 GRUPOS CONTABLES, LOS CUALES SE DETALLAN A CONTINUACIÓN: 
- GRUPO 41 EQUIPOS DE COMUNICACIÓN REDES INFORMÁTICA
- GRUPO 43 EQUIPOS COMPUTACIONALES Y PERIFERICOS
</t>
    </r>
    <r>
      <rPr>
        <b/>
        <sz val="8"/>
        <color theme="1"/>
        <rFont val="Verdana"/>
        <family val="2"/>
      </rPr>
      <t>* PROGRAMAS INFORMÁTICOS</t>
    </r>
    <r>
      <rPr>
        <sz val="8"/>
        <color theme="1"/>
        <rFont val="Verdana"/>
        <family val="2"/>
      </rPr>
      <t xml:space="preserve">: EN ESTA CLASIFICACIÓN SE ENCUENTRAN CONTENIDO 1 GRUPO CONTABLE, EL CUAL SE DETALLA A CONTINUACIÓN: 
-GRUPO 42 PROGRAMAS Y LICENCIAS COMPUTACIONALES
</t>
    </r>
  </si>
  <si>
    <t>CAMIONETA</t>
  </si>
  <si>
    <t>STATION WAGON</t>
  </si>
  <si>
    <t>TRACTOCAMION</t>
  </si>
  <si>
    <t>TRACTO CAMION</t>
  </si>
  <si>
    <t>AUTOMOVIL</t>
  </si>
  <si>
    <t>CAMION TOLVA</t>
  </si>
  <si>
    <t>CAMION ALJIBE</t>
  </si>
  <si>
    <t>CAMION DOBLE CABINA</t>
  </si>
  <si>
    <t>CAMIONETA 4X4 D- THMAX CC.3.0 DOBLE CABINA, DIESEL</t>
  </si>
  <si>
    <t>CAMIONETA 4X4 DIESEL</t>
  </si>
  <si>
    <t>STATION WAGON MECANICO BENCINERO 4 PTAS Y L PORTALON</t>
  </si>
  <si>
    <t>CAMIÓN TOLVA</t>
  </si>
  <si>
    <t>CAMIONETA 4X2 MOTOR 3000 CC DIESEL, DIRECCION ASISTIDA, AIRE ACONDICIONADO,RADIO</t>
  </si>
  <si>
    <t>CAMIONETA LUV</t>
  </si>
  <si>
    <t>CAMIONETA TERRANO PICK UP DIESEL</t>
  </si>
  <si>
    <t>CAMION 3/4" CARROCERIA PLANA</t>
  </si>
  <si>
    <t>JKFF.7</t>
  </si>
  <si>
    <t xml:space="preserve">Monto (M$)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</si>
</sst>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#,##0_ ;\-#,##0\ 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10"/>
      <color rgb="FF000000"/>
      <name val="Verdan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1" fontId="2" fillId="0" borderId="0" applyFont="0" applyFill="0" applyBorder="0" applyAlignment="0" applyProtection="0"/>
    <xf numFmtId="0" fontId="3" fillId="0" borderId="0"/>
    <xf numFmtId="42" fontId="2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3" fontId="0" fillId="0" borderId="0" xfId="0" applyNumberFormat="1"/>
    <xf numFmtId="0" fontId="4" fillId="0" borderId="0" xfId="0" applyFont="1"/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4" borderId="2" xfId="0" applyFont="1" applyFill="1" applyBorder="1" applyAlignment="1">
      <alignment vertical="center"/>
    </xf>
    <xf numFmtId="0" fontId="6" fillId="3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6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3" fontId="10" fillId="0" borderId="2" xfId="0" applyNumberFormat="1" applyFont="1" applyBorder="1" applyAlignment="1">
      <alignment horizontal="center"/>
    </xf>
    <xf numFmtId="0" fontId="4" fillId="3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2" xfId="0" applyFont="1" applyBorder="1"/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1" fontId="6" fillId="0" borderId="2" xfId="0" applyNumberFormat="1" applyFont="1" applyFill="1" applyBorder="1"/>
    <xf numFmtId="1" fontId="6" fillId="0" borderId="2" xfId="0" applyNumberFormat="1" applyFont="1" applyFill="1" applyBorder="1" applyAlignment="1">
      <alignment vertical="center"/>
    </xf>
    <xf numFmtId="0" fontId="6" fillId="0" borderId="2" xfId="0" applyFont="1" applyFill="1" applyBorder="1"/>
    <xf numFmtId="0" fontId="9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/>
    <xf numFmtId="0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center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3" fontId="6" fillId="0" borderId="2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wrapText="1"/>
    </xf>
    <xf numFmtId="3" fontId="9" fillId="3" borderId="2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164" fontId="0" fillId="0" borderId="2" xfId="3" applyNumberFormat="1" applyFont="1" applyBorder="1" applyAlignment="1"/>
    <xf numFmtId="164" fontId="0" fillId="3" borderId="2" xfId="3" applyNumberFormat="1" applyFont="1" applyFill="1" applyBorder="1"/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justify" vertical="center" wrapText="1"/>
    </xf>
    <xf numFmtId="0" fontId="6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</cellXfs>
  <cellStyles count="4">
    <cellStyle name="Millares [0]" xfId="1" builtinId="6"/>
    <cellStyle name="Moneda [0]" xfId="3" builtinId="7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110938</xdr:colOff>
      <xdr:row>11</xdr:row>
      <xdr:rowOff>3507255</xdr:rowOff>
    </xdr:from>
    <xdr:to>
      <xdr:col>2</xdr:col>
      <xdr:colOff>1079432</xdr:colOff>
      <xdr:row>11</xdr:row>
      <xdr:rowOff>5172074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2938" y="5783730"/>
          <a:ext cx="2511544" cy="16648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illa%20de%20Aseguramiento\2021\5.%20OCT-NOV-DIC\PLANILLA-REPORTE-TRIMESTRAL-CAIGG-OCT-NOV-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4.a Gastos Congresos"/>
      <sheetName val="5.a G.F.G. - Horas Extras"/>
      <sheetName val="5.b  G.F.G. - Honorarios"/>
      <sheetName val="5.c Licencias Médicas"/>
      <sheetName val="6.a Adquisiciones (TD)"/>
      <sheetName val="6.b Pago Proveedores"/>
      <sheetName val="6.c Términos Anticipado"/>
      <sheetName val="7. Gastos telefonía celular"/>
      <sheetName val="8. Arriendo Infraestructura"/>
      <sheetName val="9. Cta. Cte."/>
      <sheetName val="10.1 Transf."/>
      <sheetName val="11. Sumarios"/>
      <sheetName val="12. Conflicto de Intereses"/>
      <sheetName val="13. Contrataciones RRHH"/>
      <sheetName val="14.1 Ctas x Cobrar"/>
      <sheetName val="14.2 Ctas x Pagar"/>
      <sheetName val="15. Uso fondo 2% Constitucional"/>
      <sheetName val="decrip_sumari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2">
          <cell r="F2" t="str">
            <v>AUTOMOVIL</v>
          </cell>
          <cell r="G2" t="str">
            <v>AUTORIDAD</v>
          </cell>
        </row>
        <row r="3">
          <cell r="F3" t="str">
            <v>CAMIONETA</v>
          </cell>
          <cell r="G3" t="str">
            <v>FUNCIONARIOS SERVICIOS POR NATURALEZA DE FUNCIONES</v>
          </cell>
        </row>
        <row r="4">
          <cell r="F4" t="str">
            <v>FURGON</v>
          </cell>
          <cell r="G4" t="str">
            <v>TRABAJOS NECESARIOS</v>
          </cell>
        </row>
        <row r="5">
          <cell r="F5" t="str">
            <v>MINIBUS</v>
          </cell>
        </row>
        <row r="6">
          <cell r="F6" t="str">
            <v>MOTO</v>
          </cell>
        </row>
        <row r="7">
          <cell r="F7" t="str">
            <v>MOTOR HOME</v>
          </cell>
        </row>
        <row r="8">
          <cell r="F8" t="str">
            <v>STATION WAGON</v>
          </cell>
        </row>
        <row r="9">
          <cell r="F9" t="str">
            <v>TODO TERRENO</v>
          </cell>
        </row>
        <row r="10">
          <cell r="F10" t="str">
            <v>CAMION</v>
          </cell>
        </row>
        <row r="11">
          <cell r="F11" t="str">
            <v>BUS</v>
          </cell>
        </row>
        <row r="12">
          <cell r="F12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topLeftCell="A37" zoomScaleNormal="100" workbookViewId="0">
      <selection activeCell="D8" sqref="D8"/>
    </sheetView>
  </sheetViews>
  <sheetFormatPr baseColWidth="10" defaultRowHeight="14.4" x14ac:dyDescent="0.3"/>
  <cols>
    <col min="1" max="1" width="3.6640625" customWidth="1"/>
    <col min="2" max="2" width="23.109375" bestFit="1" customWidth="1"/>
    <col min="3" max="3" width="17" bestFit="1" customWidth="1"/>
    <col min="4" max="4" width="37" customWidth="1"/>
    <col min="5" max="5" width="29.109375" customWidth="1"/>
    <col min="6" max="6" width="28.44140625" customWidth="1"/>
    <col min="7" max="7" width="31.44140625" customWidth="1"/>
    <col min="8" max="8" width="19.5546875" bestFit="1" customWidth="1"/>
  </cols>
  <sheetData>
    <row r="2" spans="2:6" x14ac:dyDescent="0.3">
      <c r="B2" s="69" t="s">
        <v>834</v>
      </c>
      <c r="C2" s="69"/>
      <c r="D2" s="69"/>
    </row>
    <row r="3" spans="2:6" x14ac:dyDescent="0.3">
      <c r="B3" s="70" t="s">
        <v>0</v>
      </c>
      <c r="C3" s="70"/>
      <c r="D3" s="70"/>
    </row>
    <row r="4" spans="2:6" ht="25.2" x14ac:dyDescent="0.3">
      <c r="B4" s="16" t="s">
        <v>1</v>
      </c>
      <c r="C4" s="16" t="s">
        <v>2</v>
      </c>
      <c r="D4" s="16" t="s">
        <v>836</v>
      </c>
      <c r="E4" s="1"/>
    </row>
    <row r="5" spans="2:6" x14ac:dyDescent="0.3">
      <c r="B5" s="20" t="s">
        <v>3</v>
      </c>
      <c r="C5" s="19">
        <v>75</v>
      </c>
      <c r="D5" s="67">
        <v>11005121.646</v>
      </c>
    </row>
    <row r="6" spans="2:6" ht="15.75" customHeight="1" x14ac:dyDescent="0.3">
      <c r="B6" s="20" t="s">
        <v>4</v>
      </c>
      <c r="C6" s="19">
        <v>3611</v>
      </c>
      <c r="D6" s="67">
        <v>142656.84700000001</v>
      </c>
    </row>
    <row r="7" spans="2:6" ht="18" customHeight="1" x14ac:dyDescent="0.3">
      <c r="B7" s="20" t="s">
        <v>5</v>
      </c>
      <c r="C7" s="19">
        <v>1411</v>
      </c>
      <c r="D7" s="67">
        <v>3211862.3489999999</v>
      </c>
    </row>
    <row r="8" spans="2:6" x14ac:dyDescent="0.3">
      <c r="B8" s="20" t="s">
        <v>6</v>
      </c>
      <c r="C8" s="19">
        <v>33</v>
      </c>
      <c r="D8" s="67">
        <v>50157.654000000002</v>
      </c>
    </row>
    <row r="9" spans="2:6" ht="20.25" customHeight="1" x14ac:dyDescent="0.3">
      <c r="B9" s="20" t="s">
        <v>7</v>
      </c>
      <c r="C9" s="19">
        <v>953</v>
      </c>
      <c r="D9" s="67">
        <v>58236.167000000001</v>
      </c>
    </row>
    <row r="10" spans="2:6" ht="19.5" customHeight="1" x14ac:dyDescent="0.3">
      <c r="B10" s="4" t="s">
        <v>8</v>
      </c>
      <c r="C10" s="19">
        <v>78</v>
      </c>
      <c r="D10" s="67">
        <v>13524.955</v>
      </c>
      <c r="F10" s="2"/>
    </row>
    <row r="11" spans="2:6" x14ac:dyDescent="0.3">
      <c r="B11" s="72" t="s">
        <v>234</v>
      </c>
      <c r="C11" s="73"/>
      <c r="D11" s="73"/>
    </row>
    <row r="12" spans="2:6" ht="409.5" customHeight="1" x14ac:dyDescent="0.3">
      <c r="B12" s="71" t="s">
        <v>838</v>
      </c>
      <c r="C12" s="71"/>
      <c r="D12" s="71"/>
    </row>
    <row r="13" spans="2:6" x14ac:dyDescent="0.3">
      <c r="E13" s="2"/>
    </row>
  </sheetData>
  <mergeCells count="4">
    <mergeCell ref="B2:D2"/>
    <mergeCell ref="B3:D3"/>
    <mergeCell ref="B12:D12"/>
    <mergeCell ref="B11:D11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00" workbookViewId="0">
      <selection activeCell="D34" sqref="D34"/>
    </sheetView>
  </sheetViews>
  <sheetFormatPr baseColWidth="10" defaultColWidth="38.88671875" defaultRowHeight="12.6" x14ac:dyDescent="0.2"/>
  <cols>
    <col min="1" max="1" width="42.33203125" style="3" customWidth="1"/>
    <col min="2" max="2" width="12.5546875" style="3" customWidth="1"/>
    <col min="3" max="3" width="13" style="3" customWidth="1"/>
    <col min="4" max="4" width="27.88671875" style="3" customWidth="1"/>
    <col min="5" max="5" width="21.33203125" style="3" customWidth="1"/>
    <col min="6" max="6" width="16.33203125" style="23" customWidth="1"/>
    <col min="7" max="16384" width="38.88671875" style="3"/>
  </cols>
  <sheetData>
    <row r="1" spans="1:7" ht="13.2" thickBot="1" x14ac:dyDescent="0.25"/>
    <row r="2" spans="1:7" ht="13.2" thickBot="1" x14ac:dyDescent="0.25">
      <c r="A2" s="74" t="s">
        <v>835</v>
      </c>
      <c r="B2" s="75"/>
      <c r="C2" s="75"/>
      <c r="D2" s="75"/>
      <c r="E2" s="75"/>
      <c r="F2" s="75"/>
      <c r="G2" s="76"/>
    </row>
    <row r="3" spans="1:7" ht="13.2" thickBot="1" x14ac:dyDescent="0.25">
      <c r="A3" s="77" t="s">
        <v>9</v>
      </c>
      <c r="B3" s="78"/>
      <c r="C3" s="78"/>
      <c r="D3" s="78"/>
      <c r="E3" s="78"/>
      <c r="F3" s="78"/>
      <c r="G3" s="79"/>
    </row>
    <row r="4" spans="1:7" ht="92.25" customHeight="1" thickBot="1" x14ac:dyDescent="0.25">
      <c r="A4" s="44" t="s">
        <v>13</v>
      </c>
      <c r="B4" s="43" t="s">
        <v>76</v>
      </c>
      <c r="C4" s="43" t="s">
        <v>10</v>
      </c>
      <c r="D4" s="43" t="s">
        <v>20</v>
      </c>
      <c r="E4" s="43" t="s">
        <v>19</v>
      </c>
      <c r="F4" s="58" t="s">
        <v>856</v>
      </c>
      <c r="G4" s="45" t="s">
        <v>11</v>
      </c>
    </row>
    <row r="5" spans="1:7" ht="15.75" customHeight="1" x14ac:dyDescent="0.3">
      <c r="A5" s="59" t="s">
        <v>839</v>
      </c>
      <c r="B5" s="20" t="s">
        <v>77</v>
      </c>
      <c r="C5" s="60" t="s">
        <v>24</v>
      </c>
      <c r="D5" s="61" t="s">
        <v>41</v>
      </c>
      <c r="E5" s="61" t="s">
        <v>40</v>
      </c>
      <c r="F5" s="68">
        <v>11968</v>
      </c>
      <c r="G5" s="62" t="s">
        <v>45</v>
      </c>
    </row>
    <row r="6" spans="1:7" ht="15.75" customHeight="1" x14ac:dyDescent="0.3">
      <c r="A6" s="59" t="s">
        <v>839</v>
      </c>
      <c r="B6" s="20" t="s">
        <v>77</v>
      </c>
      <c r="C6" s="60" t="s">
        <v>32</v>
      </c>
      <c r="D6" s="20" t="s">
        <v>41</v>
      </c>
      <c r="E6" s="20" t="s">
        <v>40</v>
      </c>
      <c r="F6" s="68">
        <v>10767.584999999999</v>
      </c>
      <c r="G6" s="63" t="s">
        <v>45</v>
      </c>
    </row>
    <row r="7" spans="1:7" ht="15.75" customHeight="1" x14ac:dyDescent="0.3">
      <c r="A7" s="59" t="s">
        <v>840</v>
      </c>
      <c r="B7" s="20" t="s">
        <v>77</v>
      </c>
      <c r="C7" s="60" t="s">
        <v>23</v>
      </c>
      <c r="D7" s="20" t="s">
        <v>41</v>
      </c>
      <c r="E7" s="20" t="s">
        <v>40</v>
      </c>
      <c r="F7" s="68">
        <v>7050.0789999999997</v>
      </c>
      <c r="G7" s="63" t="s">
        <v>45</v>
      </c>
    </row>
    <row r="8" spans="1:7" ht="15.75" customHeight="1" x14ac:dyDescent="0.3">
      <c r="A8" s="59" t="s">
        <v>840</v>
      </c>
      <c r="B8" s="20" t="s">
        <v>77</v>
      </c>
      <c r="C8" s="60" t="s">
        <v>855</v>
      </c>
      <c r="D8" s="20" t="s">
        <v>41</v>
      </c>
      <c r="E8" s="20" t="s">
        <v>40</v>
      </c>
      <c r="F8" s="68">
        <v>5144.6480000000001</v>
      </c>
      <c r="G8" s="63" t="s">
        <v>45</v>
      </c>
    </row>
    <row r="9" spans="1:7" ht="15.75" customHeight="1" x14ac:dyDescent="0.3">
      <c r="A9" s="59" t="s">
        <v>840</v>
      </c>
      <c r="B9" s="20" t="s">
        <v>77</v>
      </c>
      <c r="C9" s="60" t="s">
        <v>26</v>
      </c>
      <c r="D9" s="20" t="s">
        <v>41</v>
      </c>
      <c r="E9" s="20" t="s">
        <v>40</v>
      </c>
      <c r="F9" s="68">
        <v>2207.1419999999998</v>
      </c>
      <c r="G9" s="63" t="s">
        <v>45</v>
      </c>
    </row>
    <row r="10" spans="1:7" ht="15.75" customHeight="1" x14ac:dyDescent="0.3">
      <c r="A10" s="59" t="s">
        <v>839</v>
      </c>
      <c r="B10" s="20" t="s">
        <v>77</v>
      </c>
      <c r="C10" s="60" t="s">
        <v>31</v>
      </c>
      <c r="D10" s="20" t="s">
        <v>41</v>
      </c>
      <c r="E10" s="20" t="s">
        <v>237</v>
      </c>
      <c r="F10" s="68">
        <v>1E-3</v>
      </c>
      <c r="G10" s="63" t="s">
        <v>45</v>
      </c>
    </row>
    <row r="11" spans="1:7" ht="15.75" customHeight="1" x14ac:dyDescent="0.3">
      <c r="A11" s="59" t="s">
        <v>841</v>
      </c>
      <c r="B11" s="20" t="s">
        <v>78</v>
      </c>
      <c r="C11" s="60" t="s">
        <v>63</v>
      </c>
      <c r="D11" s="20" t="s">
        <v>41</v>
      </c>
      <c r="E11" s="20" t="s">
        <v>40</v>
      </c>
      <c r="F11" s="68">
        <v>1E-3</v>
      </c>
      <c r="G11" s="63" t="s">
        <v>45</v>
      </c>
    </row>
    <row r="12" spans="1:7" ht="15.75" customHeight="1" x14ac:dyDescent="0.3">
      <c r="A12" s="59" t="s">
        <v>839</v>
      </c>
      <c r="B12" s="20" t="s">
        <v>77</v>
      </c>
      <c r="C12" s="60" t="s">
        <v>21</v>
      </c>
      <c r="D12" s="20" t="s">
        <v>41</v>
      </c>
      <c r="E12" s="20" t="s">
        <v>40</v>
      </c>
      <c r="F12" s="68">
        <v>1E-3</v>
      </c>
      <c r="G12" s="63" t="s">
        <v>45</v>
      </c>
    </row>
    <row r="13" spans="1:7" ht="15.75" customHeight="1" x14ac:dyDescent="0.3">
      <c r="A13" s="59" t="s">
        <v>839</v>
      </c>
      <c r="B13" s="20" t="s">
        <v>77</v>
      </c>
      <c r="C13" s="60" t="s">
        <v>39</v>
      </c>
      <c r="D13" s="20" t="s">
        <v>41</v>
      </c>
      <c r="E13" s="20" t="s">
        <v>40</v>
      </c>
      <c r="F13" s="68">
        <v>1E-3</v>
      </c>
      <c r="G13" s="63" t="s">
        <v>45</v>
      </c>
    </row>
    <row r="14" spans="1:7" ht="15.75" customHeight="1" x14ac:dyDescent="0.3">
      <c r="A14" s="59" t="s">
        <v>842</v>
      </c>
      <c r="B14" s="20" t="s">
        <v>78</v>
      </c>
      <c r="C14" s="60" t="s">
        <v>64</v>
      </c>
      <c r="D14" s="20" t="s">
        <v>41</v>
      </c>
      <c r="E14" s="20" t="s">
        <v>40</v>
      </c>
      <c r="F14" s="68">
        <v>1E-3</v>
      </c>
      <c r="G14" s="63" t="s">
        <v>45</v>
      </c>
    </row>
    <row r="15" spans="1:7" ht="15.75" customHeight="1" x14ac:dyDescent="0.3">
      <c r="A15" s="59" t="s">
        <v>839</v>
      </c>
      <c r="B15" s="20" t="s">
        <v>77</v>
      </c>
      <c r="C15" s="60" t="s">
        <v>36</v>
      </c>
      <c r="D15" s="20" t="s">
        <v>41</v>
      </c>
      <c r="E15" s="20" t="s">
        <v>40</v>
      </c>
      <c r="F15" s="68">
        <v>1E-3</v>
      </c>
      <c r="G15" s="63" t="s">
        <v>45</v>
      </c>
    </row>
    <row r="16" spans="1:7" ht="15.75" customHeight="1" x14ac:dyDescent="0.3">
      <c r="A16" s="59" t="s">
        <v>843</v>
      </c>
      <c r="B16" s="20" t="s">
        <v>77</v>
      </c>
      <c r="C16" s="60" t="s">
        <v>38</v>
      </c>
      <c r="D16" s="20" t="s">
        <v>41</v>
      </c>
      <c r="E16" s="64" t="str">
        <f>+E15</f>
        <v>Bueno</v>
      </c>
      <c r="F16" s="68">
        <v>1E-3</v>
      </c>
      <c r="G16" s="63" t="s">
        <v>45</v>
      </c>
    </row>
    <row r="17" spans="1:7" ht="15.75" customHeight="1" x14ac:dyDescent="0.3">
      <c r="A17" s="59" t="s">
        <v>844</v>
      </c>
      <c r="B17" s="20" t="s">
        <v>78</v>
      </c>
      <c r="C17" s="60" t="s">
        <v>65</v>
      </c>
      <c r="D17" s="20" t="s">
        <v>41</v>
      </c>
      <c r="E17" s="20" t="s">
        <v>40</v>
      </c>
      <c r="F17" s="68">
        <v>1E-3</v>
      </c>
      <c r="G17" s="63" t="s">
        <v>45</v>
      </c>
    </row>
    <row r="18" spans="1:7" ht="15.75" customHeight="1" x14ac:dyDescent="0.3">
      <c r="A18" s="59" t="s">
        <v>844</v>
      </c>
      <c r="B18" s="20" t="s">
        <v>78</v>
      </c>
      <c r="C18" s="60" t="s">
        <v>66</v>
      </c>
      <c r="D18" s="20" t="s">
        <v>41</v>
      </c>
      <c r="E18" s="20" t="s">
        <v>40</v>
      </c>
      <c r="F18" s="68">
        <v>1E-3</v>
      </c>
      <c r="G18" s="63" t="s">
        <v>45</v>
      </c>
    </row>
    <row r="19" spans="1:7" ht="15.75" customHeight="1" x14ac:dyDescent="0.3">
      <c r="A19" s="59" t="s">
        <v>842</v>
      </c>
      <c r="B19" s="20" t="s">
        <v>78</v>
      </c>
      <c r="C19" s="60" t="s">
        <v>67</v>
      </c>
      <c r="D19" s="20" t="s">
        <v>41</v>
      </c>
      <c r="E19" s="20" t="str">
        <f>+E18</f>
        <v>Bueno</v>
      </c>
      <c r="F19" s="68">
        <v>1E-3</v>
      </c>
      <c r="G19" s="63" t="s">
        <v>45</v>
      </c>
    </row>
    <row r="20" spans="1:7" ht="15.75" customHeight="1" x14ac:dyDescent="0.3">
      <c r="A20" s="59" t="s">
        <v>845</v>
      </c>
      <c r="B20" s="20" t="s">
        <v>78</v>
      </c>
      <c r="C20" s="60" t="s">
        <v>68</v>
      </c>
      <c r="D20" s="20" t="s">
        <v>41</v>
      </c>
      <c r="E20" s="20" t="str">
        <f>+E19</f>
        <v>Bueno</v>
      </c>
      <c r="F20" s="68">
        <v>1E-3</v>
      </c>
      <c r="G20" s="63" t="s">
        <v>45</v>
      </c>
    </row>
    <row r="21" spans="1:7" ht="15.75" customHeight="1" x14ac:dyDescent="0.3">
      <c r="A21" s="59" t="s">
        <v>844</v>
      </c>
      <c r="B21" s="20" t="s">
        <v>78</v>
      </c>
      <c r="C21" s="60" t="s">
        <v>69</v>
      </c>
      <c r="D21" s="20" t="s">
        <v>41</v>
      </c>
      <c r="E21" s="20" t="s">
        <v>40</v>
      </c>
      <c r="F21" s="68">
        <v>1E-3</v>
      </c>
      <c r="G21" s="63" t="s">
        <v>45</v>
      </c>
    </row>
    <row r="22" spans="1:7" ht="15.75" customHeight="1" x14ac:dyDescent="0.3">
      <c r="A22" s="59" t="s">
        <v>846</v>
      </c>
      <c r="B22" s="20" t="s">
        <v>78</v>
      </c>
      <c r="C22" s="60" t="s">
        <v>70</v>
      </c>
      <c r="D22" s="20" t="s">
        <v>41</v>
      </c>
      <c r="E22" s="20" t="s">
        <v>40</v>
      </c>
      <c r="F22" s="68">
        <v>1E-3</v>
      </c>
      <c r="G22" s="63" t="s">
        <v>45</v>
      </c>
    </row>
    <row r="23" spans="1:7" ht="15.75" customHeight="1" x14ac:dyDescent="0.3">
      <c r="A23" s="59" t="s">
        <v>839</v>
      </c>
      <c r="B23" s="20" t="s">
        <v>77</v>
      </c>
      <c r="C23" s="60" t="s">
        <v>25</v>
      </c>
      <c r="D23" s="20" t="s">
        <v>41</v>
      </c>
      <c r="E23" s="20" t="s">
        <v>40</v>
      </c>
      <c r="F23" s="68">
        <v>1E-3</v>
      </c>
      <c r="G23" s="63" t="s">
        <v>46</v>
      </c>
    </row>
    <row r="24" spans="1:7" ht="15.75" customHeight="1" x14ac:dyDescent="0.3">
      <c r="A24" s="59" t="s">
        <v>839</v>
      </c>
      <c r="B24" s="20" t="s">
        <v>77</v>
      </c>
      <c r="C24" s="60" t="s">
        <v>35</v>
      </c>
      <c r="D24" s="20" t="s">
        <v>41</v>
      </c>
      <c r="E24" s="20" t="s">
        <v>237</v>
      </c>
      <c r="F24" s="68">
        <v>1E-3</v>
      </c>
      <c r="G24" s="63" t="s">
        <v>45</v>
      </c>
    </row>
    <row r="25" spans="1:7" ht="15.75" customHeight="1" x14ac:dyDescent="0.3">
      <c r="A25" s="59" t="s">
        <v>847</v>
      </c>
      <c r="B25" s="20" t="str">
        <f>+B24</f>
        <v>Liviano</v>
      </c>
      <c r="C25" s="60" t="s">
        <v>27</v>
      </c>
      <c r="D25" s="20" t="s">
        <v>41</v>
      </c>
      <c r="E25" s="20" t="s">
        <v>40</v>
      </c>
      <c r="F25" s="68">
        <v>1E-3</v>
      </c>
      <c r="G25" s="63" t="s">
        <v>45</v>
      </c>
    </row>
    <row r="26" spans="1:7" ht="15.75" customHeight="1" x14ac:dyDescent="0.3">
      <c r="A26" s="59" t="s">
        <v>848</v>
      </c>
      <c r="B26" s="20" t="str">
        <f>+B25</f>
        <v>Liviano</v>
      </c>
      <c r="C26" s="60" t="s">
        <v>28</v>
      </c>
      <c r="D26" s="20" t="s">
        <v>41</v>
      </c>
      <c r="E26" s="20" t="s">
        <v>40</v>
      </c>
      <c r="F26" s="68">
        <v>1E-3</v>
      </c>
      <c r="G26" s="63" t="s">
        <v>45</v>
      </c>
    </row>
    <row r="27" spans="1:7" ht="15.75" customHeight="1" x14ac:dyDescent="0.3">
      <c r="A27" s="59" t="s">
        <v>849</v>
      </c>
      <c r="B27" s="20" t="str">
        <f>+B26</f>
        <v>Liviano</v>
      </c>
      <c r="C27" s="60" t="s">
        <v>33</v>
      </c>
      <c r="D27" s="20" t="s">
        <v>41</v>
      </c>
      <c r="E27" s="20" t="s">
        <v>40</v>
      </c>
      <c r="F27" s="68">
        <v>1E-3</v>
      </c>
      <c r="G27" s="63" t="s">
        <v>45</v>
      </c>
    </row>
    <row r="28" spans="1:7" ht="15.75" customHeight="1" x14ac:dyDescent="0.3">
      <c r="A28" s="59" t="s">
        <v>839</v>
      </c>
      <c r="B28" s="20" t="str">
        <f>+B27</f>
        <v>Liviano</v>
      </c>
      <c r="C28" s="60" t="s">
        <v>37</v>
      </c>
      <c r="D28" s="20" t="s">
        <v>41</v>
      </c>
      <c r="E28" s="20" t="s">
        <v>40</v>
      </c>
      <c r="F28" s="68">
        <v>1E-3</v>
      </c>
      <c r="G28" s="63" t="s">
        <v>45</v>
      </c>
    </row>
    <row r="29" spans="1:7" ht="15.75" customHeight="1" x14ac:dyDescent="0.3">
      <c r="A29" s="59" t="s">
        <v>850</v>
      </c>
      <c r="B29" s="20" t="s">
        <v>78</v>
      </c>
      <c r="C29" s="60" t="s">
        <v>71</v>
      </c>
      <c r="D29" s="20" t="s">
        <v>41</v>
      </c>
      <c r="E29" s="20" t="s">
        <v>40</v>
      </c>
      <c r="F29" s="68">
        <v>1E-3</v>
      </c>
      <c r="G29" s="63" t="s">
        <v>45</v>
      </c>
    </row>
    <row r="30" spans="1:7" ht="15.75" customHeight="1" x14ac:dyDescent="0.3">
      <c r="A30" s="59" t="s">
        <v>851</v>
      </c>
      <c r="B30" s="20" t="str">
        <f>+B28</f>
        <v>Liviano</v>
      </c>
      <c r="C30" s="60" t="s">
        <v>22</v>
      </c>
      <c r="D30" s="20" t="s">
        <v>41</v>
      </c>
      <c r="E30" s="20" t="s">
        <v>40</v>
      </c>
      <c r="F30" s="68">
        <v>1E-3</v>
      </c>
      <c r="G30" s="63" t="s">
        <v>45</v>
      </c>
    </row>
    <row r="31" spans="1:7" ht="15.75" customHeight="1" x14ac:dyDescent="0.3">
      <c r="A31" s="59" t="s">
        <v>852</v>
      </c>
      <c r="B31" s="20" t="s">
        <v>77</v>
      </c>
      <c r="C31" s="60" t="s">
        <v>34</v>
      </c>
      <c r="D31" s="20" t="s">
        <v>41</v>
      </c>
      <c r="E31" s="20" t="s">
        <v>237</v>
      </c>
      <c r="F31" s="68">
        <v>1E-3</v>
      </c>
      <c r="G31" s="63" t="s">
        <v>45</v>
      </c>
    </row>
    <row r="32" spans="1:7" ht="15.75" customHeight="1" x14ac:dyDescent="0.3">
      <c r="A32" s="59" t="s">
        <v>852</v>
      </c>
      <c r="B32" s="20" t="s">
        <v>77</v>
      </c>
      <c r="C32" s="60" t="s">
        <v>29</v>
      </c>
      <c r="D32" s="20" t="s">
        <v>41</v>
      </c>
      <c r="E32" s="20" t="s">
        <v>40</v>
      </c>
      <c r="F32" s="68">
        <v>1391.38</v>
      </c>
      <c r="G32" s="63" t="s">
        <v>45</v>
      </c>
    </row>
    <row r="33" spans="1:7" ht="15.75" customHeight="1" x14ac:dyDescent="0.3">
      <c r="A33" s="59" t="s">
        <v>853</v>
      </c>
      <c r="B33" s="20" t="s">
        <v>77</v>
      </c>
      <c r="C33" s="60" t="s">
        <v>30</v>
      </c>
      <c r="D33" s="20" t="s">
        <v>41</v>
      </c>
      <c r="E33" s="20" t="s">
        <v>40</v>
      </c>
      <c r="F33" s="68">
        <v>2078.625</v>
      </c>
      <c r="G33" s="63" t="s">
        <v>45</v>
      </c>
    </row>
    <row r="34" spans="1:7" ht="15.75" customHeight="1" x14ac:dyDescent="0.3">
      <c r="A34" s="59" t="s">
        <v>854</v>
      </c>
      <c r="B34" s="20" t="s">
        <v>78</v>
      </c>
      <c r="C34" s="60" t="s">
        <v>72</v>
      </c>
      <c r="D34" s="20" t="s">
        <v>41</v>
      </c>
      <c r="E34" s="20" t="s">
        <v>40</v>
      </c>
      <c r="F34" s="68">
        <v>1E-3</v>
      </c>
      <c r="G34" s="63" t="s">
        <v>45</v>
      </c>
    </row>
    <row r="35" spans="1:7" ht="15.75" customHeight="1" x14ac:dyDescent="0.3">
      <c r="A35" s="59" t="s">
        <v>844</v>
      </c>
      <c r="B35" s="20" t="s">
        <v>78</v>
      </c>
      <c r="C35" s="60" t="s">
        <v>73</v>
      </c>
      <c r="D35" s="20" t="s">
        <v>41</v>
      </c>
      <c r="E35" s="20" t="s">
        <v>40</v>
      </c>
      <c r="F35" s="68">
        <v>3301.2939999999999</v>
      </c>
      <c r="G35" s="63" t="s">
        <v>45</v>
      </c>
    </row>
    <row r="36" spans="1:7" ht="15.75" customHeight="1" x14ac:dyDescent="0.3">
      <c r="A36" s="59" t="s">
        <v>844</v>
      </c>
      <c r="B36" s="20" t="s">
        <v>78</v>
      </c>
      <c r="C36" s="60" t="s">
        <v>74</v>
      </c>
      <c r="D36" s="20" t="s">
        <v>41</v>
      </c>
      <c r="E36" s="20" t="s">
        <v>40</v>
      </c>
      <c r="F36" s="68">
        <v>3301.2939999999999</v>
      </c>
      <c r="G36" s="63" t="s">
        <v>45</v>
      </c>
    </row>
    <row r="37" spans="1:7" ht="15.75" customHeight="1" thickBot="1" x14ac:dyDescent="0.35">
      <c r="A37" s="59" t="s">
        <v>844</v>
      </c>
      <c r="B37" s="20" t="s">
        <v>78</v>
      </c>
      <c r="C37" s="60" t="s">
        <v>75</v>
      </c>
      <c r="D37" s="65" t="s">
        <v>41</v>
      </c>
      <c r="E37" s="65" t="s">
        <v>40</v>
      </c>
      <c r="F37" s="68">
        <v>2947.5839999999998</v>
      </c>
      <c r="G37" s="66" t="s">
        <v>45</v>
      </c>
    </row>
  </sheetData>
  <mergeCells count="2">
    <mergeCell ref="A2:G2"/>
    <mergeCell ref="A3:G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75"/>
  <sheetViews>
    <sheetView workbookViewId="0">
      <selection activeCell="C5" sqref="C5:C675"/>
    </sheetView>
  </sheetViews>
  <sheetFormatPr baseColWidth="10" defaultColWidth="11.44140625" defaultRowHeight="12.6" x14ac:dyDescent="0.2"/>
  <cols>
    <col min="1" max="1" width="4.109375" style="3" customWidth="1"/>
    <col min="2" max="2" width="62.44140625" style="3" customWidth="1"/>
    <col min="3" max="3" width="20.109375" style="23" customWidth="1"/>
    <col min="4" max="16384" width="11.44140625" style="3"/>
  </cols>
  <sheetData>
    <row r="2" spans="2:3" ht="38.25" customHeight="1" x14ac:dyDescent="0.2">
      <c r="B2" s="80" t="s">
        <v>238</v>
      </c>
      <c r="C2" s="81"/>
    </row>
    <row r="3" spans="2:3" ht="13.5" customHeight="1" x14ac:dyDescent="0.2">
      <c r="B3" s="70" t="s">
        <v>12</v>
      </c>
      <c r="C3" s="70"/>
    </row>
    <row r="4" spans="2:3" ht="33" customHeight="1" x14ac:dyDescent="0.2">
      <c r="B4" s="12" t="s">
        <v>13</v>
      </c>
      <c r="C4" s="17" t="s">
        <v>14</v>
      </c>
    </row>
    <row r="5" spans="2:3" ht="15.75" customHeight="1" x14ac:dyDescent="0.2">
      <c r="B5" s="7" t="s">
        <v>80</v>
      </c>
      <c r="C5" s="50">
        <v>29</v>
      </c>
    </row>
    <row r="6" spans="2:3" x14ac:dyDescent="0.2">
      <c r="B6" s="7" t="s">
        <v>81</v>
      </c>
      <c r="C6" s="50">
        <v>284</v>
      </c>
    </row>
    <row r="7" spans="2:3" x14ac:dyDescent="0.2">
      <c r="B7" s="7" t="s">
        <v>82</v>
      </c>
      <c r="C7" s="50">
        <v>75</v>
      </c>
    </row>
    <row r="8" spans="2:3" x14ac:dyDescent="0.2">
      <c r="B8" s="7" t="s">
        <v>83</v>
      </c>
      <c r="C8" s="50">
        <v>6</v>
      </c>
    </row>
    <row r="9" spans="2:3" x14ac:dyDescent="0.2">
      <c r="B9" s="7" t="s">
        <v>84</v>
      </c>
      <c r="C9" s="50">
        <v>1</v>
      </c>
    </row>
    <row r="10" spans="2:3" x14ac:dyDescent="0.2">
      <c r="B10" s="7" t="s">
        <v>85</v>
      </c>
      <c r="C10" s="50">
        <v>6</v>
      </c>
    </row>
    <row r="11" spans="2:3" x14ac:dyDescent="0.2">
      <c r="B11" s="7" t="s">
        <v>86</v>
      </c>
      <c r="C11" s="50">
        <v>109</v>
      </c>
    </row>
    <row r="12" spans="2:3" x14ac:dyDescent="0.2">
      <c r="B12" s="7" t="s">
        <v>87</v>
      </c>
      <c r="C12" s="50">
        <v>128</v>
      </c>
    </row>
    <row r="13" spans="2:3" x14ac:dyDescent="0.2">
      <c r="B13" s="7" t="s">
        <v>88</v>
      </c>
      <c r="C13" s="50">
        <v>96</v>
      </c>
    </row>
    <row r="14" spans="2:3" x14ac:dyDescent="0.2">
      <c r="B14" s="7" t="s">
        <v>89</v>
      </c>
      <c r="C14" s="50">
        <v>86</v>
      </c>
    </row>
    <row r="15" spans="2:3" x14ac:dyDescent="0.2">
      <c r="B15" s="7" t="s">
        <v>90</v>
      </c>
      <c r="C15" s="50">
        <v>54</v>
      </c>
    </row>
    <row r="16" spans="2:3" x14ac:dyDescent="0.2">
      <c r="B16" s="7" t="s">
        <v>91</v>
      </c>
      <c r="C16" s="50">
        <v>6</v>
      </c>
    </row>
    <row r="17" spans="2:3" x14ac:dyDescent="0.2">
      <c r="B17" s="7" t="s">
        <v>92</v>
      </c>
      <c r="C17" s="50">
        <v>3</v>
      </c>
    </row>
    <row r="18" spans="2:3" x14ac:dyDescent="0.2">
      <c r="B18" s="7" t="s">
        <v>93</v>
      </c>
      <c r="C18" s="50">
        <v>114</v>
      </c>
    </row>
    <row r="19" spans="2:3" x14ac:dyDescent="0.2">
      <c r="B19" s="7" t="s">
        <v>94</v>
      </c>
      <c r="C19" s="50">
        <v>44</v>
      </c>
    </row>
    <row r="20" spans="2:3" x14ac:dyDescent="0.2">
      <c r="B20" s="8" t="s">
        <v>95</v>
      </c>
      <c r="C20" s="50">
        <v>34</v>
      </c>
    </row>
    <row r="21" spans="2:3" x14ac:dyDescent="0.2">
      <c r="B21" s="8" t="s">
        <v>96</v>
      </c>
      <c r="C21" s="50">
        <v>887</v>
      </c>
    </row>
    <row r="22" spans="2:3" x14ac:dyDescent="0.2">
      <c r="B22" s="7" t="s">
        <v>97</v>
      </c>
      <c r="C22" s="50">
        <v>239</v>
      </c>
    </row>
    <row r="23" spans="2:3" x14ac:dyDescent="0.2">
      <c r="B23" s="7" t="s">
        <v>98</v>
      </c>
      <c r="C23" s="50">
        <v>185</v>
      </c>
    </row>
    <row r="24" spans="2:3" x14ac:dyDescent="0.2">
      <c r="B24" s="7" t="s">
        <v>99</v>
      </c>
      <c r="C24" s="50">
        <v>7</v>
      </c>
    </row>
    <row r="25" spans="2:3" x14ac:dyDescent="0.2">
      <c r="B25" s="7" t="s">
        <v>100</v>
      </c>
      <c r="C25" s="50">
        <v>18</v>
      </c>
    </row>
    <row r="26" spans="2:3" x14ac:dyDescent="0.2">
      <c r="B26" s="7" t="s">
        <v>101</v>
      </c>
      <c r="C26" s="50">
        <v>73</v>
      </c>
    </row>
    <row r="27" spans="2:3" x14ac:dyDescent="0.2">
      <c r="B27" s="7" t="s">
        <v>102</v>
      </c>
      <c r="C27" s="50">
        <v>126</v>
      </c>
    </row>
    <row r="28" spans="2:3" x14ac:dyDescent="0.2">
      <c r="B28" s="7" t="s">
        <v>103</v>
      </c>
      <c r="C28" s="50">
        <v>285</v>
      </c>
    </row>
    <row r="29" spans="2:3" x14ac:dyDescent="0.2">
      <c r="B29" s="8" t="s">
        <v>104</v>
      </c>
      <c r="C29" s="50">
        <v>140</v>
      </c>
    </row>
    <row r="30" spans="2:3" x14ac:dyDescent="0.2">
      <c r="B30" s="7" t="s">
        <v>105</v>
      </c>
      <c r="C30" s="50">
        <v>70</v>
      </c>
    </row>
    <row r="31" spans="2:3" x14ac:dyDescent="0.2">
      <c r="B31" s="7" t="s">
        <v>106</v>
      </c>
      <c r="C31" s="50">
        <v>91</v>
      </c>
    </row>
    <row r="32" spans="2:3" x14ac:dyDescent="0.2">
      <c r="B32" s="7" t="s">
        <v>107</v>
      </c>
      <c r="C32" s="50">
        <v>46</v>
      </c>
    </row>
    <row r="33" spans="2:3" ht="15" customHeight="1" x14ac:dyDescent="0.2">
      <c r="B33" s="7" t="s">
        <v>108</v>
      </c>
      <c r="C33" s="50">
        <v>426</v>
      </c>
    </row>
    <row r="34" spans="2:3" x14ac:dyDescent="0.2">
      <c r="B34" s="7" t="s">
        <v>109</v>
      </c>
      <c r="C34" s="50">
        <v>21</v>
      </c>
    </row>
    <row r="35" spans="2:3" x14ac:dyDescent="0.2">
      <c r="B35" s="7" t="s">
        <v>110</v>
      </c>
      <c r="C35" s="50">
        <v>24</v>
      </c>
    </row>
    <row r="36" spans="2:3" x14ac:dyDescent="0.2">
      <c r="B36" s="7" t="s">
        <v>111</v>
      </c>
      <c r="C36" s="50">
        <v>9</v>
      </c>
    </row>
    <row r="37" spans="2:3" x14ac:dyDescent="0.2">
      <c r="B37" s="7" t="s">
        <v>112</v>
      </c>
      <c r="C37" s="50">
        <v>57</v>
      </c>
    </row>
    <row r="38" spans="2:3" x14ac:dyDescent="0.2">
      <c r="B38" s="7" t="s">
        <v>113</v>
      </c>
      <c r="C38" s="50">
        <v>101</v>
      </c>
    </row>
    <row r="39" spans="2:3" x14ac:dyDescent="0.2">
      <c r="B39" s="7" t="s">
        <v>114</v>
      </c>
      <c r="C39" s="50">
        <v>13</v>
      </c>
    </row>
    <row r="40" spans="2:3" x14ac:dyDescent="0.2">
      <c r="B40" s="7" t="s">
        <v>115</v>
      </c>
      <c r="C40" s="50">
        <v>71</v>
      </c>
    </row>
    <row r="41" spans="2:3" x14ac:dyDescent="0.2">
      <c r="B41" s="7" t="s">
        <v>116</v>
      </c>
      <c r="C41" s="50">
        <v>158</v>
      </c>
    </row>
    <row r="42" spans="2:3" x14ac:dyDescent="0.2">
      <c r="B42" s="7" t="s">
        <v>117</v>
      </c>
      <c r="C42" s="50">
        <v>45</v>
      </c>
    </row>
    <row r="43" spans="2:3" x14ac:dyDescent="0.2">
      <c r="B43" s="7" t="s">
        <v>118</v>
      </c>
      <c r="C43" s="50">
        <v>17</v>
      </c>
    </row>
    <row r="44" spans="2:3" x14ac:dyDescent="0.2">
      <c r="B44" s="7" t="s">
        <v>119</v>
      </c>
      <c r="C44" s="50">
        <v>136</v>
      </c>
    </row>
    <row r="45" spans="2:3" x14ac:dyDescent="0.2">
      <c r="B45" s="7" t="s">
        <v>120</v>
      </c>
      <c r="C45" s="50">
        <v>36</v>
      </c>
    </row>
    <row r="46" spans="2:3" x14ac:dyDescent="0.2">
      <c r="B46" s="7" t="s">
        <v>121</v>
      </c>
      <c r="C46" s="50">
        <v>185</v>
      </c>
    </row>
    <row r="47" spans="2:3" x14ac:dyDescent="0.2">
      <c r="B47" s="7" t="s">
        <v>122</v>
      </c>
      <c r="C47" s="50">
        <v>254</v>
      </c>
    </row>
    <row r="48" spans="2:3" x14ac:dyDescent="0.2">
      <c r="B48" s="7" t="s">
        <v>123</v>
      </c>
      <c r="C48" s="50">
        <v>5</v>
      </c>
    </row>
    <row r="49" spans="2:3" x14ac:dyDescent="0.2">
      <c r="B49" s="7" t="s">
        <v>124</v>
      </c>
      <c r="C49" s="50">
        <v>75</v>
      </c>
    </row>
    <row r="50" spans="2:3" x14ac:dyDescent="0.2">
      <c r="B50" s="7" t="s">
        <v>125</v>
      </c>
      <c r="C50" s="50">
        <v>918</v>
      </c>
    </row>
    <row r="51" spans="2:3" x14ac:dyDescent="0.2">
      <c r="B51" s="8" t="s">
        <v>126</v>
      </c>
      <c r="C51" s="50">
        <v>503</v>
      </c>
    </row>
    <row r="52" spans="2:3" x14ac:dyDescent="0.2">
      <c r="B52" s="7" t="s">
        <v>127</v>
      </c>
      <c r="C52" s="50">
        <v>13</v>
      </c>
    </row>
    <row r="53" spans="2:3" x14ac:dyDescent="0.2">
      <c r="B53" s="7" t="s">
        <v>128</v>
      </c>
      <c r="C53" s="50">
        <v>54</v>
      </c>
    </row>
    <row r="54" spans="2:3" x14ac:dyDescent="0.2">
      <c r="B54" s="7" t="s">
        <v>130</v>
      </c>
      <c r="C54" s="50">
        <v>29</v>
      </c>
    </row>
    <row r="55" spans="2:3" x14ac:dyDescent="0.2">
      <c r="B55" s="7" t="s">
        <v>131</v>
      </c>
      <c r="C55" s="50">
        <v>33</v>
      </c>
    </row>
    <row r="56" spans="2:3" x14ac:dyDescent="0.2">
      <c r="B56" s="7" t="s">
        <v>132</v>
      </c>
      <c r="C56" s="50">
        <v>34</v>
      </c>
    </row>
    <row r="57" spans="2:3" x14ac:dyDescent="0.2">
      <c r="B57" s="7" t="s">
        <v>133</v>
      </c>
      <c r="C57" s="50">
        <v>2</v>
      </c>
    </row>
    <row r="58" spans="2:3" x14ac:dyDescent="0.2">
      <c r="B58" s="7" t="s">
        <v>134</v>
      </c>
      <c r="C58" s="50">
        <v>77</v>
      </c>
    </row>
    <row r="59" spans="2:3" x14ac:dyDescent="0.2">
      <c r="B59" s="7" t="s">
        <v>135</v>
      </c>
      <c r="C59" s="50">
        <v>5</v>
      </c>
    </row>
    <row r="60" spans="2:3" x14ac:dyDescent="0.2">
      <c r="B60" s="7" t="s">
        <v>136</v>
      </c>
      <c r="C60" s="50">
        <v>245</v>
      </c>
    </row>
    <row r="61" spans="2:3" x14ac:dyDescent="0.2">
      <c r="B61" s="7" t="s">
        <v>137</v>
      </c>
      <c r="C61" s="50">
        <v>13</v>
      </c>
    </row>
    <row r="62" spans="2:3" x14ac:dyDescent="0.2">
      <c r="B62" s="7" t="s">
        <v>138</v>
      </c>
      <c r="C62" s="50">
        <v>29</v>
      </c>
    </row>
    <row r="63" spans="2:3" x14ac:dyDescent="0.2">
      <c r="B63" s="7" t="s">
        <v>139</v>
      </c>
      <c r="C63" s="50">
        <v>1200</v>
      </c>
    </row>
    <row r="64" spans="2:3" x14ac:dyDescent="0.2">
      <c r="B64" s="7" t="s">
        <v>140</v>
      </c>
      <c r="C64" s="50">
        <v>300</v>
      </c>
    </row>
    <row r="65" spans="2:3" x14ac:dyDescent="0.2">
      <c r="B65" s="7" t="s">
        <v>141</v>
      </c>
      <c r="C65" s="50">
        <v>100</v>
      </c>
    </row>
    <row r="66" spans="2:3" x14ac:dyDescent="0.2">
      <c r="B66" s="7" t="s">
        <v>142</v>
      </c>
      <c r="C66" s="50">
        <v>100</v>
      </c>
    </row>
    <row r="67" spans="2:3" x14ac:dyDescent="0.2">
      <c r="B67" s="7" t="s">
        <v>143</v>
      </c>
      <c r="C67" s="50">
        <v>161</v>
      </c>
    </row>
    <row r="68" spans="2:3" x14ac:dyDescent="0.2">
      <c r="B68" s="7" t="s">
        <v>144</v>
      </c>
      <c r="C68" s="50">
        <v>265</v>
      </c>
    </row>
    <row r="69" spans="2:3" x14ac:dyDescent="0.2">
      <c r="B69" s="7" t="s">
        <v>145</v>
      </c>
      <c r="C69" s="50">
        <v>235</v>
      </c>
    </row>
    <row r="70" spans="2:3" x14ac:dyDescent="0.2">
      <c r="B70" s="7" t="s">
        <v>146</v>
      </c>
      <c r="C70" s="50">
        <v>7</v>
      </c>
    </row>
    <row r="71" spans="2:3" x14ac:dyDescent="0.2">
      <c r="B71" s="7" t="s">
        <v>147</v>
      </c>
      <c r="C71" s="50">
        <v>96</v>
      </c>
    </row>
    <row r="72" spans="2:3" x14ac:dyDescent="0.2">
      <c r="B72" s="7" t="s">
        <v>148</v>
      </c>
      <c r="C72" s="50">
        <v>1250</v>
      </c>
    </row>
    <row r="73" spans="2:3" x14ac:dyDescent="0.2">
      <c r="B73" s="7" t="s">
        <v>149</v>
      </c>
      <c r="C73" s="50">
        <v>296</v>
      </c>
    </row>
    <row r="74" spans="2:3" x14ac:dyDescent="0.2">
      <c r="B74" s="7" t="s">
        <v>150</v>
      </c>
      <c r="C74" s="50">
        <v>56</v>
      </c>
    </row>
    <row r="75" spans="2:3" x14ac:dyDescent="0.2">
      <c r="B75" s="7" t="s">
        <v>151</v>
      </c>
      <c r="C75" s="50">
        <v>12</v>
      </c>
    </row>
    <row r="76" spans="2:3" x14ac:dyDescent="0.2">
      <c r="B76" s="7" t="s">
        <v>152</v>
      </c>
      <c r="C76" s="50">
        <v>24</v>
      </c>
    </row>
    <row r="77" spans="2:3" x14ac:dyDescent="0.2">
      <c r="B77" s="7" t="s">
        <v>153</v>
      </c>
      <c r="C77" s="50">
        <v>27</v>
      </c>
    </row>
    <row r="78" spans="2:3" x14ac:dyDescent="0.2">
      <c r="B78" s="7" t="s">
        <v>154</v>
      </c>
      <c r="C78" s="50">
        <v>59</v>
      </c>
    </row>
    <row r="79" spans="2:3" x14ac:dyDescent="0.2">
      <c r="B79" s="7" t="s">
        <v>155</v>
      </c>
      <c r="C79" s="50">
        <v>135</v>
      </c>
    </row>
    <row r="80" spans="2:3" x14ac:dyDescent="0.2">
      <c r="B80" s="7" t="s">
        <v>156</v>
      </c>
      <c r="C80" s="50">
        <v>143</v>
      </c>
    </row>
    <row r="81" spans="2:3" x14ac:dyDescent="0.2">
      <c r="B81" s="7" t="s">
        <v>157</v>
      </c>
      <c r="C81" s="50">
        <v>149</v>
      </c>
    </row>
    <row r="82" spans="2:3" x14ac:dyDescent="0.2">
      <c r="B82" s="7" t="s">
        <v>158</v>
      </c>
      <c r="C82" s="50">
        <v>44</v>
      </c>
    </row>
    <row r="83" spans="2:3" x14ac:dyDescent="0.2">
      <c r="B83" s="7" t="s">
        <v>159</v>
      </c>
      <c r="C83" s="50">
        <v>16</v>
      </c>
    </row>
    <row r="84" spans="2:3" x14ac:dyDescent="0.2">
      <c r="B84" s="7" t="s">
        <v>160</v>
      </c>
      <c r="C84" s="50">
        <v>98</v>
      </c>
    </row>
    <row r="85" spans="2:3" x14ac:dyDescent="0.2">
      <c r="B85" s="7" t="s">
        <v>161</v>
      </c>
      <c r="C85" s="50">
        <v>99</v>
      </c>
    </row>
    <row r="86" spans="2:3" x14ac:dyDescent="0.2">
      <c r="B86" s="7" t="s">
        <v>162</v>
      </c>
      <c r="C86" s="50">
        <v>39</v>
      </c>
    </row>
    <row r="87" spans="2:3" x14ac:dyDescent="0.2">
      <c r="B87" s="7" t="s">
        <v>163</v>
      </c>
      <c r="C87" s="50">
        <v>28</v>
      </c>
    </row>
    <row r="88" spans="2:3" x14ac:dyDescent="0.2">
      <c r="B88" s="7" t="s">
        <v>164</v>
      </c>
      <c r="C88" s="50">
        <v>17</v>
      </c>
    </row>
    <row r="89" spans="2:3" x14ac:dyDescent="0.2">
      <c r="B89" s="7" t="s">
        <v>165</v>
      </c>
      <c r="C89" s="50">
        <v>33</v>
      </c>
    </row>
    <row r="90" spans="2:3" x14ac:dyDescent="0.2">
      <c r="B90" s="7" t="s">
        <v>166</v>
      </c>
      <c r="C90" s="50">
        <v>120</v>
      </c>
    </row>
    <row r="91" spans="2:3" x14ac:dyDescent="0.2">
      <c r="B91" s="7" t="s">
        <v>167</v>
      </c>
      <c r="C91" s="50">
        <v>66</v>
      </c>
    </row>
    <row r="92" spans="2:3" x14ac:dyDescent="0.2">
      <c r="B92" s="7" t="s">
        <v>168</v>
      </c>
      <c r="C92" s="50">
        <v>18</v>
      </c>
    </row>
    <row r="93" spans="2:3" x14ac:dyDescent="0.2">
      <c r="B93" s="7" t="s">
        <v>169</v>
      </c>
      <c r="C93" s="50">
        <v>290</v>
      </c>
    </row>
    <row r="94" spans="2:3" x14ac:dyDescent="0.2">
      <c r="B94" s="7" t="s">
        <v>170</v>
      </c>
      <c r="C94" s="50">
        <v>14</v>
      </c>
    </row>
    <row r="95" spans="2:3" x14ac:dyDescent="0.2">
      <c r="B95" s="7" t="s">
        <v>171</v>
      </c>
      <c r="C95" s="50">
        <v>12</v>
      </c>
    </row>
    <row r="96" spans="2:3" x14ac:dyDescent="0.2">
      <c r="B96" s="7" t="s">
        <v>172</v>
      </c>
      <c r="C96" s="50">
        <v>2300</v>
      </c>
    </row>
    <row r="97" spans="2:3" x14ac:dyDescent="0.2">
      <c r="B97" s="7" t="s">
        <v>173</v>
      </c>
      <c r="C97" s="50">
        <v>2211</v>
      </c>
    </row>
    <row r="98" spans="2:3" x14ac:dyDescent="0.2">
      <c r="B98" s="7" t="s">
        <v>174</v>
      </c>
      <c r="C98" s="50">
        <v>73</v>
      </c>
    </row>
    <row r="99" spans="2:3" x14ac:dyDescent="0.2">
      <c r="B99" s="7" t="s">
        <v>175</v>
      </c>
      <c r="C99" s="50">
        <v>91</v>
      </c>
    </row>
    <row r="100" spans="2:3" x14ac:dyDescent="0.2">
      <c r="B100" s="7" t="s">
        <v>176</v>
      </c>
      <c r="C100" s="50">
        <v>161</v>
      </c>
    </row>
    <row r="101" spans="2:3" x14ac:dyDescent="0.2">
      <c r="B101" s="7" t="s">
        <v>177</v>
      </c>
      <c r="C101" s="50">
        <v>57</v>
      </c>
    </row>
    <row r="102" spans="2:3" x14ac:dyDescent="0.2">
      <c r="B102" s="7" t="s">
        <v>178</v>
      </c>
      <c r="C102" s="50">
        <v>19</v>
      </c>
    </row>
    <row r="103" spans="2:3" x14ac:dyDescent="0.2">
      <c r="B103" s="7" t="s">
        <v>179</v>
      </c>
      <c r="C103" s="50">
        <v>7</v>
      </c>
    </row>
    <row r="104" spans="2:3" x14ac:dyDescent="0.2">
      <c r="B104" s="7" t="s">
        <v>180</v>
      </c>
      <c r="C104" s="50">
        <v>15</v>
      </c>
    </row>
    <row r="105" spans="2:3" x14ac:dyDescent="0.2">
      <c r="B105" s="7" t="s">
        <v>181</v>
      </c>
      <c r="C105" s="50">
        <v>193</v>
      </c>
    </row>
    <row r="106" spans="2:3" x14ac:dyDescent="0.2">
      <c r="B106" s="7" t="s">
        <v>182</v>
      </c>
      <c r="C106" s="50">
        <v>110</v>
      </c>
    </row>
    <row r="107" spans="2:3" x14ac:dyDescent="0.2">
      <c r="B107" s="7" t="s">
        <v>183</v>
      </c>
      <c r="C107" s="50">
        <v>368</v>
      </c>
    </row>
    <row r="108" spans="2:3" x14ac:dyDescent="0.2">
      <c r="B108" s="7" t="s">
        <v>184</v>
      </c>
      <c r="C108" s="50">
        <v>270</v>
      </c>
    </row>
    <row r="109" spans="2:3" x14ac:dyDescent="0.2">
      <c r="B109" s="7" t="s">
        <v>185</v>
      </c>
      <c r="C109" s="50">
        <v>349</v>
      </c>
    </row>
    <row r="110" spans="2:3" x14ac:dyDescent="0.2">
      <c r="B110" s="7" t="s">
        <v>186</v>
      </c>
      <c r="C110" s="50">
        <v>96</v>
      </c>
    </row>
    <row r="111" spans="2:3" x14ac:dyDescent="0.2">
      <c r="B111" s="7" t="s">
        <v>187</v>
      </c>
      <c r="C111" s="50">
        <v>23</v>
      </c>
    </row>
    <row r="112" spans="2:3" x14ac:dyDescent="0.2">
      <c r="B112" s="7" t="s">
        <v>188</v>
      </c>
      <c r="C112" s="50">
        <v>131</v>
      </c>
    </row>
    <row r="113" spans="2:3" x14ac:dyDescent="0.2">
      <c r="B113" s="7" t="s">
        <v>189</v>
      </c>
      <c r="C113" s="50">
        <v>61</v>
      </c>
    </row>
    <row r="114" spans="2:3" x14ac:dyDescent="0.2">
      <c r="B114" s="7" t="s">
        <v>190</v>
      </c>
      <c r="C114" s="50">
        <v>912</v>
      </c>
    </row>
    <row r="115" spans="2:3" x14ac:dyDescent="0.2">
      <c r="B115" s="7" t="s">
        <v>191</v>
      </c>
      <c r="C115" s="50">
        <v>26</v>
      </c>
    </row>
    <row r="116" spans="2:3" x14ac:dyDescent="0.2">
      <c r="B116" s="7" t="s">
        <v>192</v>
      </c>
      <c r="C116" s="50">
        <v>3</v>
      </c>
    </row>
    <row r="117" spans="2:3" x14ac:dyDescent="0.2">
      <c r="B117" s="7" t="s">
        <v>193</v>
      </c>
      <c r="C117" s="50">
        <v>3</v>
      </c>
    </row>
    <row r="118" spans="2:3" x14ac:dyDescent="0.2">
      <c r="B118" s="7" t="s">
        <v>194</v>
      </c>
      <c r="C118" s="50">
        <v>36</v>
      </c>
    </row>
    <row r="119" spans="2:3" x14ac:dyDescent="0.2">
      <c r="B119" s="7" t="s">
        <v>195</v>
      </c>
      <c r="C119" s="50">
        <v>21</v>
      </c>
    </row>
    <row r="120" spans="2:3" x14ac:dyDescent="0.2">
      <c r="B120" s="7" t="s">
        <v>196</v>
      </c>
      <c r="C120" s="50">
        <v>10</v>
      </c>
    </row>
    <row r="121" spans="2:3" x14ac:dyDescent="0.2">
      <c r="B121" s="7" t="s">
        <v>197</v>
      </c>
      <c r="C121" s="50">
        <v>180</v>
      </c>
    </row>
    <row r="122" spans="2:3" x14ac:dyDescent="0.2">
      <c r="B122" s="7" t="s">
        <v>198</v>
      </c>
      <c r="C122" s="50">
        <v>226</v>
      </c>
    </row>
    <row r="123" spans="2:3" x14ac:dyDescent="0.2">
      <c r="B123" s="7" t="s">
        <v>199</v>
      </c>
      <c r="C123" s="50">
        <v>105</v>
      </c>
    </row>
    <row r="124" spans="2:3" x14ac:dyDescent="0.2">
      <c r="B124" s="7" t="s">
        <v>200</v>
      </c>
      <c r="C124" s="50">
        <v>52</v>
      </c>
    </row>
    <row r="125" spans="2:3" x14ac:dyDescent="0.2">
      <c r="B125" s="7" t="s">
        <v>201</v>
      </c>
      <c r="C125" s="50">
        <v>68</v>
      </c>
    </row>
    <row r="126" spans="2:3" x14ac:dyDescent="0.2">
      <c r="B126" s="7" t="s">
        <v>202</v>
      </c>
      <c r="C126" s="50">
        <v>69</v>
      </c>
    </row>
    <row r="127" spans="2:3" x14ac:dyDescent="0.2">
      <c r="B127" s="7" t="s">
        <v>203</v>
      </c>
      <c r="C127" s="50">
        <v>18</v>
      </c>
    </row>
    <row r="128" spans="2:3" x14ac:dyDescent="0.2">
      <c r="B128" s="7" t="s">
        <v>204</v>
      </c>
      <c r="C128" s="50">
        <v>36</v>
      </c>
    </row>
    <row r="129" spans="2:3" x14ac:dyDescent="0.2">
      <c r="B129" s="7" t="s">
        <v>205</v>
      </c>
      <c r="C129" s="50">
        <v>14</v>
      </c>
    </row>
    <row r="130" spans="2:3" x14ac:dyDescent="0.2">
      <c r="B130" s="7" t="s">
        <v>206</v>
      </c>
      <c r="C130" s="50">
        <v>29</v>
      </c>
    </row>
    <row r="131" spans="2:3" x14ac:dyDescent="0.2">
      <c r="B131" s="7" t="s">
        <v>207</v>
      </c>
      <c r="C131" s="50">
        <v>27</v>
      </c>
    </row>
    <row r="132" spans="2:3" x14ac:dyDescent="0.2">
      <c r="B132" s="7" t="s">
        <v>208</v>
      </c>
      <c r="C132" s="50">
        <v>23</v>
      </c>
    </row>
    <row r="133" spans="2:3" x14ac:dyDescent="0.2">
      <c r="B133" s="8" t="s">
        <v>209</v>
      </c>
      <c r="C133" s="50">
        <v>2</v>
      </c>
    </row>
    <row r="134" spans="2:3" x14ac:dyDescent="0.2">
      <c r="B134" s="7" t="s">
        <v>210</v>
      </c>
      <c r="C134" s="50">
        <v>1</v>
      </c>
    </row>
    <row r="135" spans="2:3" x14ac:dyDescent="0.2">
      <c r="B135" s="7" t="s">
        <v>211</v>
      </c>
      <c r="C135" s="50">
        <v>48</v>
      </c>
    </row>
    <row r="136" spans="2:3" x14ac:dyDescent="0.2">
      <c r="B136" s="7" t="s">
        <v>212</v>
      </c>
      <c r="C136" s="50">
        <v>164</v>
      </c>
    </row>
    <row r="137" spans="2:3" x14ac:dyDescent="0.2">
      <c r="B137" s="7" t="s">
        <v>213</v>
      </c>
      <c r="C137" s="50">
        <v>21</v>
      </c>
    </row>
    <row r="138" spans="2:3" x14ac:dyDescent="0.2">
      <c r="B138" s="7" t="s">
        <v>214</v>
      </c>
      <c r="C138" s="50">
        <v>23</v>
      </c>
    </row>
    <row r="139" spans="2:3" x14ac:dyDescent="0.2">
      <c r="B139" s="7" t="s">
        <v>215</v>
      </c>
      <c r="C139" s="50">
        <v>12</v>
      </c>
    </row>
    <row r="140" spans="2:3" x14ac:dyDescent="0.2">
      <c r="B140" s="7" t="s">
        <v>216</v>
      </c>
      <c r="C140" s="50">
        <v>269</v>
      </c>
    </row>
    <row r="141" spans="2:3" x14ac:dyDescent="0.2">
      <c r="B141" s="7" t="s">
        <v>217</v>
      </c>
      <c r="C141" s="50">
        <v>92</v>
      </c>
    </row>
    <row r="142" spans="2:3" x14ac:dyDescent="0.2">
      <c r="B142" s="7" t="s">
        <v>218</v>
      </c>
      <c r="C142" s="50">
        <v>88</v>
      </c>
    </row>
    <row r="143" spans="2:3" x14ac:dyDescent="0.2">
      <c r="B143" s="7" t="s">
        <v>219</v>
      </c>
      <c r="C143" s="50">
        <v>88</v>
      </c>
    </row>
    <row r="144" spans="2:3" x14ac:dyDescent="0.2">
      <c r="B144" s="7" t="s">
        <v>220</v>
      </c>
      <c r="C144" s="50">
        <v>10367</v>
      </c>
    </row>
    <row r="145" spans="2:3" x14ac:dyDescent="0.2">
      <c r="B145" s="7" t="s">
        <v>221</v>
      </c>
      <c r="C145" s="50">
        <v>1450</v>
      </c>
    </row>
    <row r="146" spans="2:3" x14ac:dyDescent="0.2">
      <c r="B146" s="7" t="s">
        <v>222</v>
      </c>
      <c r="C146" s="50">
        <v>3500</v>
      </c>
    </row>
    <row r="147" spans="2:3" x14ac:dyDescent="0.2">
      <c r="B147" s="7" t="s">
        <v>223</v>
      </c>
      <c r="C147" s="50">
        <v>240</v>
      </c>
    </row>
    <row r="148" spans="2:3" x14ac:dyDescent="0.2">
      <c r="B148" s="7" t="s">
        <v>224</v>
      </c>
      <c r="C148" s="50">
        <v>400</v>
      </c>
    </row>
    <row r="149" spans="2:3" x14ac:dyDescent="0.2">
      <c r="B149" s="7" t="s">
        <v>225</v>
      </c>
      <c r="C149" s="50">
        <v>306</v>
      </c>
    </row>
    <row r="150" spans="2:3" x14ac:dyDescent="0.2">
      <c r="B150" s="7" t="s">
        <v>226</v>
      </c>
      <c r="C150" s="50">
        <v>4</v>
      </c>
    </row>
    <row r="151" spans="2:3" x14ac:dyDescent="0.2">
      <c r="B151" s="7" t="s">
        <v>227</v>
      </c>
      <c r="C151" s="50">
        <v>28</v>
      </c>
    </row>
    <row r="152" spans="2:3" x14ac:dyDescent="0.2">
      <c r="B152" s="7" t="s">
        <v>228</v>
      </c>
      <c r="C152" s="50">
        <v>14</v>
      </c>
    </row>
    <row r="153" spans="2:3" x14ac:dyDescent="0.2">
      <c r="B153" s="7" t="s">
        <v>229</v>
      </c>
      <c r="C153" s="50">
        <v>513</v>
      </c>
    </row>
    <row r="154" spans="2:3" x14ac:dyDescent="0.2">
      <c r="B154" s="7" t="s">
        <v>230</v>
      </c>
      <c r="C154" s="50">
        <v>320</v>
      </c>
    </row>
    <row r="155" spans="2:3" x14ac:dyDescent="0.2">
      <c r="B155" s="7" t="s">
        <v>231</v>
      </c>
      <c r="C155" s="50">
        <v>452</v>
      </c>
    </row>
    <row r="156" spans="2:3" x14ac:dyDescent="0.2">
      <c r="B156" s="7" t="s">
        <v>232</v>
      </c>
      <c r="C156" s="50">
        <v>15</v>
      </c>
    </row>
    <row r="157" spans="2:3" x14ac:dyDescent="0.2">
      <c r="B157" s="7" t="s">
        <v>233</v>
      </c>
      <c r="C157" s="50">
        <v>17</v>
      </c>
    </row>
    <row r="158" spans="2:3" x14ac:dyDescent="0.2">
      <c r="B158" s="14" t="s">
        <v>239</v>
      </c>
      <c r="C158" s="39">
        <v>3</v>
      </c>
    </row>
    <row r="159" spans="2:3" x14ac:dyDescent="0.2">
      <c r="B159" s="14" t="s">
        <v>240</v>
      </c>
      <c r="C159" s="39">
        <v>3</v>
      </c>
    </row>
    <row r="160" spans="2:3" x14ac:dyDescent="0.2">
      <c r="B160" s="14" t="s">
        <v>241</v>
      </c>
      <c r="C160" s="39">
        <v>8</v>
      </c>
    </row>
    <row r="161" spans="2:3" x14ac:dyDescent="0.2">
      <c r="B161" s="14" t="s">
        <v>242</v>
      </c>
      <c r="C161" s="39">
        <v>2</v>
      </c>
    </row>
    <row r="162" spans="2:3" x14ac:dyDescent="0.2">
      <c r="B162" s="14" t="s">
        <v>243</v>
      </c>
      <c r="C162" s="39">
        <v>3</v>
      </c>
    </row>
    <row r="163" spans="2:3" x14ac:dyDescent="0.2">
      <c r="B163" s="14" t="s">
        <v>244</v>
      </c>
      <c r="C163" s="39">
        <v>1</v>
      </c>
    </row>
    <row r="164" spans="2:3" x14ac:dyDescent="0.2">
      <c r="B164" s="6" t="s">
        <v>251</v>
      </c>
      <c r="C164" s="53">
        <v>10</v>
      </c>
    </row>
    <row r="165" spans="2:3" x14ac:dyDescent="0.2">
      <c r="B165" s="6" t="s">
        <v>252</v>
      </c>
      <c r="C165" s="53">
        <v>30</v>
      </c>
    </row>
    <row r="166" spans="2:3" x14ac:dyDescent="0.2">
      <c r="B166" s="24" t="s">
        <v>253</v>
      </c>
      <c r="C166" s="42">
        <v>20</v>
      </c>
    </row>
    <row r="167" spans="2:3" x14ac:dyDescent="0.2">
      <c r="B167" s="24" t="s">
        <v>254</v>
      </c>
      <c r="C167" s="42">
        <v>10</v>
      </c>
    </row>
    <row r="168" spans="2:3" x14ac:dyDescent="0.2">
      <c r="B168" s="24" t="s">
        <v>255</v>
      </c>
      <c r="C168" s="42">
        <v>1</v>
      </c>
    </row>
    <row r="169" spans="2:3" x14ac:dyDescent="0.2">
      <c r="B169" s="24" t="s">
        <v>256</v>
      </c>
      <c r="C169" s="42">
        <v>2</v>
      </c>
    </row>
    <row r="170" spans="2:3" x14ac:dyDescent="0.2">
      <c r="B170" s="24" t="s">
        <v>257</v>
      </c>
      <c r="C170" s="42">
        <v>10</v>
      </c>
    </row>
    <row r="171" spans="2:3" x14ac:dyDescent="0.2">
      <c r="B171" s="24" t="s">
        <v>258</v>
      </c>
      <c r="C171" s="42">
        <v>10</v>
      </c>
    </row>
    <row r="172" spans="2:3" x14ac:dyDescent="0.2">
      <c r="B172" s="24" t="s">
        <v>259</v>
      </c>
      <c r="C172" s="42">
        <v>20</v>
      </c>
    </row>
    <row r="173" spans="2:3" x14ac:dyDescent="0.2">
      <c r="B173" s="24" t="s">
        <v>260</v>
      </c>
      <c r="C173" s="42">
        <v>18</v>
      </c>
    </row>
    <row r="174" spans="2:3" x14ac:dyDescent="0.2">
      <c r="B174" s="24" t="s">
        <v>261</v>
      </c>
      <c r="C174" s="42">
        <v>15</v>
      </c>
    </row>
    <row r="175" spans="2:3" x14ac:dyDescent="0.2">
      <c r="B175" s="24" t="s">
        <v>262</v>
      </c>
      <c r="C175" s="42">
        <v>13</v>
      </c>
    </row>
    <row r="176" spans="2:3" x14ac:dyDescent="0.2">
      <c r="B176" s="24" t="s">
        <v>263</v>
      </c>
      <c r="C176" s="42">
        <v>2</v>
      </c>
    </row>
    <row r="177" spans="2:3" x14ac:dyDescent="0.2">
      <c r="B177" s="24" t="s">
        <v>264</v>
      </c>
      <c r="C177" s="42">
        <v>3</v>
      </c>
    </row>
    <row r="178" spans="2:3" x14ac:dyDescent="0.2">
      <c r="B178" s="24" t="s">
        <v>265</v>
      </c>
      <c r="C178" s="42">
        <v>10</v>
      </c>
    </row>
    <row r="179" spans="2:3" x14ac:dyDescent="0.2">
      <c r="B179" s="24" t="s">
        <v>266</v>
      </c>
      <c r="C179" s="42">
        <v>13</v>
      </c>
    </row>
    <row r="180" spans="2:3" x14ac:dyDescent="0.2">
      <c r="B180" s="24" t="s">
        <v>245</v>
      </c>
      <c r="C180" s="42">
        <v>7</v>
      </c>
    </row>
    <row r="181" spans="2:3" x14ac:dyDescent="0.2">
      <c r="B181" s="24" t="s">
        <v>267</v>
      </c>
      <c r="C181" s="42">
        <v>3</v>
      </c>
    </row>
    <row r="182" spans="2:3" x14ac:dyDescent="0.2">
      <c r="B182" s="24" t="s">
        <v>268</v>
      </c>
      <c r="C182" s="42">
        <v>50</v>
      </c>
    </row>
    <row r="183" spans="2:3" x14ac:dyDescent="0.2">
      <c r="B183" s="24" t="s">
        <v>269</v>
      </c>
      <c r="C183" s="42">
        <v>15</v>
      </c>
    </row>
    <row r="184" spans="2:3" x14ac:dyDescent="0.2">
      <c r="B184" s="24" t="s">
        <v>270</v>
      </c>
      <c r="C184" s="42">
        <v>30</v>
      </c>
    </row>
    <row r="185" spans="2:3" x14ac:dyDescent="0.2">
      <c r="B185" s="24" t="s">
        <v>271</v>
      </c>
      <c r="C185" s="42">
        <v>3</v>
      </c>
    </row>
    <row r="186" spans="2:3" x14ac:dyDescent="0.2">
      <c r="B186" s="24" t="s">
        <v>272</v>
      </c>
      <c r="C186" s="42">
        <v>2</v>
      </c>
    </row>
    <row r="187" spans="2:3" x14ac:dyDescent="0.2">
      <c r="B187" s="10" t="s">
        <v>276</v>
      </c>
      <c r="C187" s="53">
        <v>30</v>
      </c>
    </row>
    <row r="188" spans="2:3" x14ac:dyDescent="0.2">
      <c r="B188" s="10" t="s">
        <v>277</v>
      </c>
      <c r="C188" s="53">
        <v>3</v>
      </c>
    </row>
    <row r="189" spans="2:3" x14ac:dyDescent="0.2">
      <c r="B189" s="18" t="s">
        <v>278</v>
      </c>
      <c r="C189" s="50">
        <v>61</v>
      </c>
    </row>
    <row r="190" spans="2:3" x14ac:dyDescent="0.2">
      <c r="B190" s="18" t="s">
        <v>279</v>
      </c>
      <c r="C190" s="50">
        <v>26</v>
      </c>
    </row>
    <row r="191" spans="2:3" x14ac:dyDescent="0.2">
      <c r="B191" s="18" t="s">
        <v>279</v>
      </c>
      <c r="C191" s="50">
        <v>3</v>
      </c>
    </row>
    <row r="192" spans="2:3" x14ac:dyDescent="0.2">
      <c r="B192" s="18" t="s">
        <v>280</v>
      </c>
      <c r="C192" s="50">
        <v>6</v>
      </c>
    </row>
    <row r="193" spans="2:3" x14ac:dyDescent="0.2">
      <c r="B193" s="18" t="s">
        <v>280</v>
      </c>
      <c r="C193" s="50">
        <v>6</v>
      </c>
    </row>
    <row r="194" spans="2:3" x14ac:dyDescent="0.2">
      <c r="B194" s="18" t="s">
        <v>281</v>
      </c>
      <c r="C194" s="50">
        <v>2</v>
      </c>
    </row>
    <row r="195" spans="2:3" x14ac:dyDescent="0.2">
      <c r="B195" s="18" t="s">
        <v>282</v>
      </c>
      <c r="C195" s="50">
        <v>1</v>
      </c>
    </row>
    <row r="196" spans="2:3" x14ac:dyDescent="0.2">
      <c r="B196" s="18" t="s">
        <v>283</v>
      </c>
      <c r="C196" s="50">
        <v>5</v>
      </c>
    </row>
    <row r="197" spans="2:3" x14ac:dyDescent="0.2">
      <c r="B197" s="18" t="s">
        <v>284</v>
      </c>
      <c r="C197" s="50">
        <v>2</v>
      </c>
    </row>
    <row r="198" spans="2:3" x14ac:dyDescent="0.2">
      <c r="B198" s="18" t="s">
        <v>285</v>
      </c>
      <c r="C198" s="50">
        <v>7</v>
      </c>
    </row>
    <row r="199" spans="2:3" x14ac:dyDescent="0.2">
      <c r="B199" s="18" t="s">
        <v>286</v>
      </c>
      <c r="C199" s="50">
        <v>1</v>
      </c>
    </row>
    <row r="200" spans="2:3" x14ac:dyDescent="0.2">
      <c r="B200" s="18" t="s">
        <v>287</v>
      </c>
      <c r="C200" s="50">
        <v>7</v>
      </c>
    </row>
    <row r="201" spans="2:3" x14ac:dyDescent="0.2">
      <c r="B201" s="18" t="s">
        <v>288</v>
      </c>
      <c r="C201" s="50">
        <v>1</v>
      </c>
    </row>
    <row r="202" spans="2:3" x14ac:dyDescent="0.2">
      <c r="B202" s="18" t="s">
        <v>289</v>
      </c>
      <c r="C202" s="50">
        <v>3</v>
      </c>
    </row>
    <row r="203" spans="2:3" x14ac:dyDescent="0.2">
      <c r="B203" s="18" t="s">
        <v>290</v>
      </c>
      <c r="C203" s="50">
        <v>6</v>
      </c>
    </row>
    <row r="204" spans="2:3" x14ac:dyDescent="0.2">
      <c r="B204" s="18" t="s">
        <v>291</v>
      </c>
      <c r="C204" s="50">
        <v>5</v>
      </c>
    </row>
    <row r="205" spans="2:3" x14ac:dyDescent="0.2">
      <c r="B205" s="18" t="s">
        <v>292</v>
      </c>
      <c r="C205" s="50">
        <v>8</v>
      </c>
    </row>
    <row r="206" spans="2:3" x14ac:dyDescent="0.2">
      <c r="B206" s="18" t="s">
        <v>292</v>
      </c>
      <c r="C206" s="50">
        <v>1</v>
      </c>
    </row>
    <row r="207" spans="2:3" x14ac:dyDescent="0.2">
      <c r="B207" s="18" t="s">
        <v>293</v>
      </c>
      <c r="C207" s="50">
        <v>3</v>
      </c>
    </row>
    <row r="208" spans="2:3" x14ac:dyDescent="0.2">
      <c r="B208" s="18" t="s">
        <v>294</v>
      </c>
      <c r="C208" s="50">
        <v>4</v>
      </c>
    </row>
    <row r="209" spans="2:3" x14ac:dyDescent="0.2">
      <c r="B209" s="18" t="s">
        <v>295</v>
      </c>
      <c r="C209" s="50">
        <v>4</v>
      </c>
    </row>
    <row r="210" spans="2:3" x14ac:dyDescent="0.2">
      <c r="B210" s="25" t="s">
        <v>296</v>
      </c>
      <c r="C210" s="51">
        <v>10</v>
      </c>
    </row>
    <row r="211" spans="2:3" x14ac:dyDescent="0.2">
      <c r="B211" s="18" t="s">
        <v>297</v>
      </c>
      <c r="C211" s="50">
        <v>12</v>
      </c>
    </row>
    <row r="212" spans="2:3" x14ac:dyDescent="0.2">
      <c r="B212" s="18" t="s">
        <v>298</v>
      </c>
      <c r="C212" s="50">
        <v>3</v>
      </c>
    </row>
    <row r="213" spans="2:3" x14ac:dyDescent="0.2">
      <c r="B213" s="18" t="s">
        <v>299</v>
      </c>
      <c r="C213" s="50">
        <v>1</v>
      </c>
    </row>
    <row r="214" spans="2:3" x14ac:dyDescent="0.2">
      <c r="B214" s="18" t="s">
        <v>300</v>
      </c>
      <c r="C214" s="50">
        <v>3</v>
      </c>
    </row>
    <row r="215" spans="2:3" x14ac:dyDescent="0.2">
      <c r="B215" s="25" t="s">
        <v>301</v>
      </c>
      <c r="C215" s="50">
        <v>2</v>
      </c>
    </row>
    <row r="216" spans="2:3" x14ac:dyDescent="0.2">
      <c r="B216" s="18" t="s">
        <v>302</v>
      </c>
      <c r="C216" s="50">
        <v>50</v>
      </c>
    </row>
    <row r="217" spans="2:3" x14ac:dyDescent="0.2">
      <c r="B217" s="18" t="s">
        <v>303</v>
      </c>
      <c r="C217" s="50">
        <v>207</v>
      </c>
    </row>
    <row r="218" spans="2:3" x14ac:dyDescent="0.2">
      <c r="B218" s="18" t="s">
        <v>304</v>
      </c>
      <c r="C218" s="50">
        <v>68</v>
      </c>
    </row>
    <row r="219" spans="2:3" x14ac:dyDescent="0.2">
      <c r="B219" s="18" t="s">
        <v>305</v>
      </c>
      <c r="C219" s="50">
        <v>8</v>
      </c>
    </row>
    <row r="220" spans="2:3" x14ac:dyDescent="0.2">
      <c r="B220" s="18" t="s">
        <v>306</v>
      </c>
      <c r="C220" s="50">
        <v>8</v>
      </c>
    </row>
    <row r="221" spans="2:3" x14ac:dyDescent="0.2">
      <c r="B221" s="6" t="s">
        <v>313</v>
      </c>
      <c r="C221" s="53">
        <v>45</v>
      </c>
    </row>
    <row r="222" spans="2:3" x14ac:dyDescent="0.2">
      <c r="B222" s="6" t="s">
        <v>314</v>
      </c>
      <c r="C222" s="53">
        <v>10</v>
      </c>
    </row>
    <row r="223" spans="2:3" x14ac:dyDescent="0.2">
      <c r="B223" s="6" t="s">
        <v>315</v>
      </c>
      <c r="C223" s="53">
        <v>20</v>
      </c>
    </row>
    <row r="224" spans="2:3" x14ac:dyDescent="0.2">
      <c r="B224" s="24" t="s">
        <v>316</v>
      </c>
      <c r="C224" s="42">
        <v>20</v>
      </c>
    </row>
    <row r="225" spans="2:3" x14ac:dyDescent="0.2">
      <c r="B225" s="24" t="s">
        <v>317</v>
      </c>
      <c r="C225" s="42">
        <v>5</v>
      </c>
    </row>
    <row r="226" spans="2:3" x14ac:dyDescent="0.2">
      <c r="B226" s="24" t="s">
        <v>318</v>
      </c>
      <c r="C226" s="42">
        <v>10</v>
      </c>
    </row>
    <row r="227" spans="2:3" x14ac:dyDescent="0.2">
      <c r="B227" s="24" t="s">
        <v>319</v>
      </c>
      <c r="C227" s="42">
        <v>10</v>
      </c>
    </row>
    <row r="228" spans="2:3" x14ac:dyDescent="0.2">
      <c r="B228" s="24" t="s">
        <v>320</v>
      </c>
      <c r="C228" s="42">
        <v>30</v>
      </c>
    </row>
    <row r="229" spans="2:3" x14ac:dyDescent="0.2">
      <c r="B229" s="24" t="s">
        <v>321</v>
      </c>
      <c r="C229" s="42">
        <v>20</v>
      </c>
    </row>
    <row r="230" spans="2:3" x14ac:dyDescent="0.2">
      <c r="B230" s="24" t="s">
        <v>322</v>
      </c>
      <c r="C230" s="42">
        <v>2</v>
      </c>
    </row>
    <row r="231" spans="2:3" x14ac:dyDescent="0.2">
      <c r="B231" s="24" t="s">
        <v>323</v>
      </c>
      <c r="C231" s="42">
        <v>3</v>
      </c>
    </row>
    <row r="232" spans="2:3" x14ac:dyDescent="0.2">
      <c r="B232" s="24" t="s">
        <v>324</v>
      </c>
      <c r="C232" s="42">
        <v>3</v>
      </c>
    </row>
    <row r="233" spans="2:3" x14ac:dyDescent="0.2">
      <c r="B233" s="24" t="s">
        <v>325</v>
      </c>
      <c r="C233" s="42">
        <v>6</v>
      </c>
    </row>
    <row r="234" spans="2:3" x14ac:dyDescent="0.2">
      <c r="B234" s="24" t="s">
        <v>326</v>
      </c>
      <c r="C234" s="42">
        <v>8</v>
      </c>
    </row>
    <row r="235" spans="2:3" x14ac:dyDescent="0.2">
      <c r="B235" s="24" t="s">
        <v>327</v>
      </c>
      <c r="C235" s="42">
        <v>20</v>
      </c>
    </row>
    <row r="236" spans="2:3" x14ac:dyDescent="0.2">
      <c r="B236" s="24" t="s">
        <v>328</v>
      </c>
      <c r="C236" s="42">
        <v>10</v>
      </c>
    </row>
    <row r="237" spans="2:3" x14ac:dyDescent="0.2">
      <c r="B237" s="24" t="s">
        <v>329</v>
      </c>
      <c r="C237" s="42">
        <v>10</v>
      </c>
    </row>
    <row r="238" spans="2:3" x14ac:dyDescent="0.2">
      <c r="B238" s="6" t="s">
        <v>339</v>
      </c>
      <c r="C238" s="53">
        <v>16</v>
      </c>
    </row>
    <row r="239" spans="2:3" x14ac:dyDescent="0.2">
      <c r="B239" s="6" t="s">
        <v>340</v>
      </c>
      <c r="C239" s="53">
        <v>10</v>
      </c>
    </row>
    <row r="240" spans="2:3" x14ac:dyDescent="0.2">
      <c r="B240" s="6" t="s">
        <v>341</v>
      </c>
      <c r="C240" s="53">
        <v>20</v>
      </c>
    </row>
    <row r="241" spans="2:3" x14ac:dyDescent="0.2">
      <c r="B241" s="6" t="s">
        <v>318</v>
      </c>
      <c r="C241" s="53">
        <v>10</v>
      </c>
    </row>
    <row r="242" spans="2:3" x14ac:dyDescent="0.2">
      <c r="B242" s="6" t="s">
        <v>342</v>
      </c>
      <c r="C242" s="53">
        <v>24</v>
      </c>
    </row>
    <row r="243" spans="2:3" x14ac:dyDescent="0.2">
      <c r="B243" s="6" t="s">
        <v>343</v>
      </c>
      <c r="C243" s="53">
        <v>41</v>
      </c>
    </row>
    <row r="244" spans="2:3" x14ac:dyDescent="0.2">
      <c r="B244" s="6" t="s">
        <v>344</v>
      </c>
      <c r="C244" s="53">
        <v>53</v>
      </c>
    </row>
    <row r="245" spans="2:3" x14ac:dyDescent="0.2">
      <c r="B245" s="6" t="s">
        <v>345</v>
      </c>
      <c r="C245" s="53">
        <v>18</v>
      </c>
    </row>
    <row r="246" spans="2:3" x14ac:dyDescent="0.2">
      <c r="B246" s="6" t="s">
        <v>346</v>
      </c>
      <c r="C246" s="53">
        <v>29</v>
      </c>
    </row>
    <row r="247" spans="2:3" x14ac:dyDescent="0.2">
      <c r="B247" s="6" t="s">
        <v>347</v>
      </c>
      <c r="C247" s="53">
        <v>27</v>
      </c>
    </row>
    <row r="248" spans="2:3" x14ac:dyDescent="0.2">
      <c r="B248" s="6" t="s">
        <v>348</v>
      </c>
      <c r="C248" s="53">
        <v>11</v>
      </c>
    </row>
    <row r="249" spans="2:3" x14ac:dyDescent="0.2">
      <c r="B249" s="6" t="s">
        <v>349</v>
      </c>
      <c r="C249" s="53">
        <v>9</v>
      </c>
    </row>
    <row r="250" spans="2:3" x14ac:dyDescent="0.2">
      <c r="B250" s="6" t="s">
        <v>350</v>
      </c>
      <c r="C250" s="53">
        <v>27</v>
      </c>
    </row>
    <row r="251" spans="2:3" x14ac:dyDescent="0.2">
      <c r="B251" s="6" t="s">
        <v>351</v>
      </c>
      <c r="C251" s="53">
        <v>62</v>
      </c>
    </row>
    <row r="252" spans="2:3" x14ac:dyDescent="0.2">
      <c r="B252" s="6" t="s">
        <v>352</v>
      </c>
      <c r="C252" s="53">
        <v>1</v>
      </c>
    </row>
    <row r="253" spans="2:3" x14ac:dyDescent="0.2">
      <c r="B253" s="6" t="s">
        <v>353</v>
      </c>
      <c r="C253" s="53">
        <v>7</v>
      </c>
    </row>
    <row r="254" spans="2:3" x14ac:dyDescent="0.2">
      <c r="B254" s="6" t="s">
        <v>354</v>
      </c>
      <c r="C254" s="53">
        <v>63</v>
      </c>
    </row>
    <row r="255" spans="2:3" x14ac:dyDescent="0.2">
      <c r="B255" s="6" t="s">
        <v>355</v>
      </c>
      <c r="C255" s="53">
        <v>53</v>
      </c>
    </row>
    <row r="256" spans="2:3" x14ac:dyDescent="0.2">
      <c r="B256" s="6" t="s">
        <v>356</v>
      </c>
      <c r="C256" s="53">
        <v>9</v>
      </c>
    </row>
    <row r="257" spans="2:3" x14ac:dyDescent="0.2">
      <c r="B257" s="6" t="s">
        <v>272</v>
      </c>
      <c r="C257" s="53">
        <v>1</v>
      </c>
    </row>
    <row r="258" spans="2:3" x14ac:dyDescent="0.2">
      <c r="B258" s="6" t="s">
        <v>357</v>
      </c>
      <c r="C258" s="53">
        <v>17</v>
      </c>
    </row>
    <row r="259" spans="2:3" x14ac:dyDescent="0.2">
      <c r="B259" s="6" t="s">
        <v>358</v>
      </c>
      <c r="C259" s="53">
        <v>7</v>
      </c>
    </row>
    <row r="260" spans="2:3" x14ac:dyDescent="0.2">
      <c r="B260" s="6" t="s">
        <v>359</v>
      </c>
      <c r="C260" s="53">
        <v>7</v>
      </c>
    </row>
    <row r="261" spans="2:3" x14ac:dyDescent="0.2">
      <c r="B261" s="6" t="s">
        <v>360</v>
      </c>
      <c r="C261" s="53">
        <v>15</v>
      </c>
    </row>
    <row r="262" spans="2:3" x14ac:dyDescent="0.2">
      <c r="B262" s="6" t="s">
        <v>361</v>
      </c>
      <c r="C262" s="53">
        <v>23</v>
      </c>
    </row>
    <row r="263" spans="2:3" x14ac:dyDescent="0.2">
      <c r="B263" s="6" t="s">
        <v>362</v>
      </c>
      <c r="C263" s="53">
        <v>2</v>
      </c>
    </row>
    <row r="264" spans="2:3" x14ac:dyDescent="0.2">
      <c r="B264" s="6" t="s">
        <v>363</v>
      </c>
      <c r="C264" s="53">
        <v>42</v>
      </c>
    </row>
    <row r="265" spans="2:3" x14ac:dyDescent="0.2">
      <c r="B265" s="6" t="s">
        <v>364</v>
      </c>
      <c r="C265" s="53">
        <v>6</v>
      </c>
    </row>
    <row r="266" spans="2:3" x14ac:dyDescent="0.2">
      <c r="B266" s="6" t="s">
        <v>365</v>
      </c>
      <c r="C266" s="53">
        <v>8</v>
      </c>
    </row>
    <row r="267" spans="2:3" x14ac:dyDescent="0.2">
      <c r="B267" s="6" t="s">
        <v>366</v>
      </c>
      <c r="C267" s="53">
        <v>34</v>
      </c>
    </row>
    <row r="268" spans="2:3" x14ac:dyDescent="0.2">
      <c r="B268" s="6" t="s">
        <v>367</v>
      </c>
      <c r="C268" s="53">
        <v>871</v>
      </c>
    </row>
    <row r="269" spans="2:3" x14ac:dyDescent="0.2">
      <c r="B269" s="6" t="s">
        <v>368</v>
      </c>
      <c r="C269" s="53">
        <v>215</v>
      </c>
    </row>
    <row r="270" spans="2:3" x14ac:dyDescent="0.2">
      <c r="B270" s="6" t="s">
        <v>369</v>
      </c>
      <c r="C270" s="53">
        <v>481</v>
      </c>
    </row>
    <row r="271" spans="2:3" x14ac:dyDescent="0.2">
      <c r="B271" s="6" t="s">
        <v>370</v>
      </c>
      <c r="C271" s="53">
        <v>75</v>
      </c>
    </row>
    <row r="272" spans="2:3" x14ac:dyDescent="0.2">
      <c r="B272" s="6" t="s">
        <v>371</v>
      </c>
      <c r="C272" s="53">
        <v>125</v>
      </c>
    </row>
    <row r="273" spans="2:3" x14ac:dyDescent="0.2">
      <c r="B273" s="6" t="s">
        <v>372</v>
      </c>
      <c r="C273" s="53">
        <v>18</v>
      </c>
    </row>
    <row r="274" spans="2:3" x14ac:dyDescent="0.2">
      <c r="B274" s="6" t="s">
        <v>373</v>
      </c>
      <c r="C274" s="53">
        <v>16</v>
      </c>
    </row>
    <row r="275" spans="2:3" x14ac:dyDescent="0.2">
      <c r="B275" s="6" t="s">
        <v>374</v>
      </c>
      <c r="C275" s="53">
        <v>92</v>
      </c>
    </row>
    <row r="276" spans="2:3" x14ac:dyDescent="0.2">
      <c r="B276" s="6" t="s">
        <v>375</v>
      </c>
      <c r="C276" s="53">
        <v>1</v>
      </c>
    </row>
    <row r="277" spans="2:3" x14ac:dyDescent="0.2">
      <c r="B277" s="6" t="s">
        <v>376</v>
      </c>
      <c r="C277" s="53">
        <v>3</v>
      </c>
    </row>
    <row r="278" spans="2:3" x14ac:dyDescent="0.2">
      <c r="B278" s="6" t="s">
        <v>377</v>
      </c>
      <c r="C278" s="53">
        <v>176</v>
      </c>
    </row>
    <row r="279" spans="2:3" x14ac:dyDescent="0.2">
      <c r="B279" s="6" t="s">
        <v>378</v>
      </c>
      <c r="C279" s="53">
        <v>44</v>
      </c>
    </row>
    <row r="280" spans="2:3" x14ac:dyDescent="0.2">
      <c r="B280" s="6" t="s">
        <v>379</v>
      </c>
      <c r="C280" s="53">
        <v>17</v>
      </c>
    </row>
    <row r="281" spans="2:3" x14ac:dyDescent="0.2">
      <c r="B281" s="6" t="s">
        <v>380</v>
      </c>
      <c r="C281" s="53">
        <v>4</v>
      </c>
    </row>
    <row r="282" spans="2:3" x14ac:dyDescent="0.2">
      <c r="B282" s="6" t="s">
        <v>381</v>
      </c>
      <c r="C282" s="53">
        <v>7</v>
      </c>
    </row>
    <row r="283" spans="2:3" x14ac:dyDescent="0.2">
      <c r="B283" s="6" t="s">
        <v>382</v>
      </c>
      <c r="C283" s="53">
        <v>5</v>
      </c>
    </row>
    <row r="284" spans="2:3" x14ac:dyDescent="0.2">
      <c r="B284" s="6" t="s">
        <v>383</v>
      </c>
      <c r="C284" s="53">
        <v>9</v>
      </c>
    </row>
    <row r="285" spans="2:3" x14ac:dyDescent="0.2">
      <c r="B285" s="6" t="s">
        <v>384</v>
      </c>
      <c r="C285" s="53">
        <v>3</v>
      </c>
    </row>
    <row r="286" spans="2:3" x14ac:dyDescent="0.2">
      <c r="B286" s="6" t="s">
        <v>385</v>
      </c>
      <c r="C286" s="53">
        <v>1</v>
      </c>
    </row>
    <row r="287" spans="2:3" x14ac:dyDescent="0.2">
      <c r="B287" s="6" t="s">
        <v>386</v>
      </c>
      <c r="C287" s="53">
        <v>12</v>
      </c>
    </row>
    <row r="288" spans="2:3" x14ac:dyDescent="0.2">
      <c r="B288" s="6" t="s">
        <v>387</v>
      </c>
      <c r="C288" s="53">
        <v>14</v>
      </c>
    </row>
    <row r="289" spans="2:3" x14ac:dyDescent="0.2">
      <c r="B289" s="6" t="s">
        <v>388</v>
      </c>
      <c r="C289" s="53">
        <v>12</v>
      </c>
    </row>
    <row r="290" spans="2:3" x14ac:dyDescent="0.2">
      <c r="B290" s="6" t="s">
        <v>389</v>
      </c>
      <c r="C290" s="53">
        <v>23</v>
      </c>
    </row>
    <row r="291" spans="2:3" x14ac:dyDescent="0.2">
      <c r="B291" s="6" t="s">
        <v>390</v>
      </c>
      <c r="C291" s="53">
        <v>30</v>
      </c>
    </row>
    <row r="292" spans="2:3" x14ac:dyDescent="0.2">
      <c r="B292" s="6" t="s">
        <v>391</v>
      </c>
      <c r="C292" s="53">
        <v>1</v>
      </c>
    </row>
    <row r="293" spans="2:3" x14ac:dyDescent="0.2">
      <c r="B293" s="6" t="s">
        <v>392</v>
      </c>
      <c r="C293" s="53">
        <v>1</v>
      </c>
    </row>
    <row r="294" spans="2:3" x14ac:dyDescent="0.2">
      <c r="B294" s="6" t="s">
        <v>393</v>
      </c>
      <c r="C294" s="53">
        <v>1</v>
      </c>
    </row>
    <row r="295" spans="2:3" x14ac:dyDescent="0.2">
      <c r="B295" s="6" t="s">
        <v>394</v>
      </c>
      <c r="C295" s="53">
        <v>3</v>
      </c>
    </row>
    <row r="296" spans="2:3" x14ac:dyDescent="0.2">
      <c r="B296" s="6" t="s">
        <v>395</v>
      </c>
      <c r="C296" s="53">
        <v>2</v>
      </c>
    </row>
    <row r="297" spans="2:3" x14ac:dyDescent="0.2">
      <c r="B297" s="6" t="s">
        <v>396</v>
      </c>
      <c r="C297" s="53">
        <v>1</v>
      </c>
    </row>
    <row r="298" spans="2:3" x14ac:dyDescent="0.2">
      <c r="B298" s="6" t="s">
        <v>397</v>
      </c>
      <c r="C298" s="53">
        <v>32</v>
      </c>
    </row>
    <row r="299" spans="2:3" x14ac:dyDescent="0.2">
      <c r="B299" s="6" t="s">
        <v>398</v>
      </c>
      <c r="C299" s="53">
        <v>74</v>
      </c>
    </row>
    <row r="300" spans="2:3" x14ac:dyDescent="0.2">
      <c r="B300" s="6" t="s">
        <v>399</v>
      </c>
      <c r="C300" s="53">
        <v>11</v>
      </c>
    </row>
    <row r="301" spans="2:3" x14ac:dyDescent="0.2">
      <c r="B301" s="6" t="s">
        <v>400</v>
      </c>
      <c r="C301" s="53">
        <v>20</v>
      </c>
    </row>
    <row r="302" spans="2:3" x14ac:dyDescent="0.2">
      <c r="B302" s="6" t="s">
        <v>401</v>
      </c>
      <c r="C302" s="53">
        <v>1</v>
      </c>
    </row>
    <row r="303" spans="2:3" x14ac:dyDescent="0.2">
      <c r="B303" s="6" t="s">
        <v>402</v>
      </c>
      <c r="C303" s="53">
        <v>1</v>
      </c>
    </row>
    <row r="304" spans="2:3" x14ac:dyDescent="0.2">
      <c r="B304" s="15" t="s">
        <v>650</v>
      </c>
      <c r="C304" s="53">
        <v>10</v>
      </c>
    </row>
    <row r="305" spans="2:3" x14ac:dyDescent="0.2">
      <c r="B305" s="15" t="s">
        <v>651</v>
      </c>
      <c r="C305" s="53">
        <f>143+45</f>
        <v>188</v>
      </c>
    </row>
    <row r="306" spans="2:3" x14ac:dyDescent="0.2">
      <c r="B306" s="15" t="s">
        <v>652</v>
      </c>
      <c r="C306" s="53">
        <v>21</v>
      </c>
    </row>
    <row r="307" spans="2:3" x14ac:dyDescent="0.2">
      <c r="B307" s="15" t="s">
        <v>653</v>
      </c>
      <c r="C307" s="53">
        <v>1</v>
      </c>
    </row>
    <row r="308" spans="2:3" x14ac:dyDescent="0.2">
      <c r="B308" s="15" t="s">
        <v>654</v>
      </c>
      <c r="C308" s="53">
        <v>26</v>
      </c>
    </row>
    <row r="309" spans="2:3" x14ac:dyDescent="0.2">
      <c r="B309" s="15" t="s">
        <v>655</v>
      </c>
      <c r="C309" s="53">
        <f>68+49</f>
        <v>117</v>
      </c>
    </row>
    <row r="310" spans="2:3" x14ac:dyDescent="0.2">
      <c r="B310" s="15" t="s">
        <v>656</v>
      </c>
      <c r="C310" s="53">
        <v>71</v>
      </c>
    </row>
    <row r="311" spans="2:3" x14ac:dyDescent="0.2">
      <c r="B311" s="15" t="s">
        <v>657</v>
      </c>
      <c r="C311" s="53">
        <f>9+28+29</f>
        <v>66</v>
      </c>
    </row>
    <row r="312" spans="2:3" x14ac:dyDescent="0.2">
      <c r="B312" s="15" t="s">
        <v>658</v>
      </c>
      <c r="C312" s="53">
        <v>2</v>
      </c>
    </row>
    <row r="313" spans="2:3" x14ac:dyDescent="0.2">
      <c r="B313" s="15" t="s">
        <v>659</v>
      </c>
      <c r="C313" s="53">
        <v>2</v>
      </c>
    </row>
    <row r="314" spans="2:3" x14ac:dyDescent="0.2">
      <c r="B314" s="15" t="s">
        <v>660</v>
      </c>
      <c r="C314" s="53">
        <v>1</v>
      </c>
    </row>
    <row r="315" spans="2:3" x14ac:dyDescent="0.2">
      <c r="B315" s="15" t="s">
        <v>661</v>
      </c>
      <c r="C315" s="53">
        <v>8</v>
      </c>
    </row>
    <row r="316" spans="2:3" x14ac:dyDescent="0.2">
      <c r="B316" s="15" t="s">
        <v>662</v>
      </c>
      <c r="C316" s="53">
        <f>11+39</f>
        <v>50</v>
      </c>
    </row>
    <row r="317" spans="2:3" x14ac:dyDescent="0.2">
      <c r="B317" s="15" t="s">
        <v>253</v>
      </c>
      <c r="C317" s="53">
        <v>21</v>
      </c>
    </row>
    <row r="318" spans="2:3" x14ac:dyDescent="0.2">
      <c r="B318" s="15" t="s">
        <v>360</v>
      </c>
      <c r="C318" s="53">
        <v>1</v>
      </c>
    </row>
    <row r="319" spans="2:3" x14ac:dyDescent="0.2">
      <c r="B319" s="15" t="s">
        <v>663</v>
      </c>
      <c r="C319" s="53">
        <f>9+24+23</f>
        <v>56</v>
      </c>
    </row>
    <row r="320" spans="2:3" x14ac:dyDescent="0.2">
      <c r="B320" s="15" t="s">
        <v>664</v>
      </c>
      <c r="C320" s="53">
        <f>20+24</f>
        <v>44</v>
      </c>
    </row>
    <row r="321" spans="2:3" x14ac:dyDescent="0.2">
      <c r="B321" s="15" t="s">
        <v>665</v>
      </c>
      <c r="C321" s="53">
        <f>323+4</f>
        <v>327</v>
      </c>
    </row>
    <row r="322" spans="2:3" x14ac:dyDescent="0.2">
      <c r="B322" s="15" t="s">
        <v>666</v>
      </c>
      <c r="C322" s="53">
        <v>1250</v>
      </c>
    </row>
    <row r="323" spans="2:3" x14ac:dyDescent="0.2">
      <c r="B323" s="15" t="s">
        <v>667</v>
      </c>
      <c r="C323" s="53">
        <f>6+19</f>
        <v>25</v>
      </c>
    </row>
    <row r="324" spans="2:3" x14ac:dyDescent="0.2">
      <c r="B324" s="15" t="s">
        <v>668</v>
      </c>
      <c r="C324" s="53">
        <v>5</v>
      </c>
    </row>
    <row r="325" spans="2:3" x14ac:dyDescent="0.2">
      <c r="B325" s="15" t="s">
        <v>669</v>
      </c>
      <c r="C325" s="53">
        <v>1</v>
      </c>
    </row>
    <row r="326" spans="2:3" x14ac:dyDescent="0.2">
      <c r="B326" s="15" t="s">
        <v>670</v>
      </c>
      <c r="C326" s="53">
        <f>62+46</f>
        <v>108</v>
      </c>
    </row>
    <row r="327" spans="2:3" x14ac:dyDescent="0.2">
      <c r="B327" s="15" t="s">
        <v>671</v>
      </c>
      <c r="C327" s="53">
        <f>34+48</f>
        <v>82</v>
      </c>
    </row>
    <row r="328" spans="2:3" x14ac:dyDescent="0.2">
      <c r="B328" s="15" t="s">
        <v>672</v>
      </c>
      <c r="C328" s="53">
        <v>6</v>
      </c>
    </row>
    <row r="329" spans="2:3" x14ac:dyDescent="0.2">
      <c r="B329" s="15" t="s">
        <v>673</v>
      </c>
      <c r="C329" s="53">
        <v>2</v>
      </c>
    </row>
    <row r="330" spans="2:3" x14ac:dyDescent="0.2">
      <c r="B330" s="15" t="s">
        <v>674</v>
      </c>
      <c r="C330" s="53">
        <v>10</v>
      </c>
    </row>
    <row r="331" spans="2:3" x14ac:dyDescent="0.2">
      <c r="B331" s="15" t="s">
        <v>675</v>
      </c>
      <c r="C331" s="53">
        <f>46+48</f>
        <v>94</v>
      </c>
    </row>
    <row r="332" spans="2:3" x14ac:dyDescent="0.2">
      <c r="B332" s="15" t="s">
        <v>676</v>
      </c>
      <c r="C332" s="53">
        <f>139+50</f>
        <v>189</v>
      </c>
    </row>
    <row r="333" spans="2:3" x14ac:dyDescent="0.2">
      <c r="B333" s="15" t="s">
        <v>677</v>
      </c>
      <c r="C333" s="53">
        <v>5</v>
      </c>
    </row>
    <row r="334" spans="2:3" x14ac:dyDescent="0.2">
      <c r="B334" s="15" t="s">
        <v>678</v>
      </c>
      <c r="C334" s="53">
        <f>8+24+38</f>
        <v>70</v>
      </c>
    </row>
    <row r="335" spans="2:3" x14ac:dyDescent="0.2">
      <c r="B335" s="15" t="s">
        <v>679</v>
      </c>
      <c r="C335" s="53">
        <f>6</f>
        <v>6</v>
      </c>
    </row>
    <row r="336" spans="2:3" x14ac:dyDescent="0.2">
      <c r="B336" s="15" t="s">
        <v>680</v>
      </c>
      <c r="C336" s="53">
        <v>4</v>
      </c>
    </row>
    <row r="337" spans="2:3" x14ac:dyDescent="0.2">
      <c r="B337" s="15" t="s">
        <v>681</v>
      </c>
      <c r="C337" s="53">
        <f>2+13</f>
        <v>15</v>
      </c>
    </row>
    <row r="338" spans="2:3" x14ac:dyDescent="0.2">
      <c r="B338" s="15" t="s">
        <v>682</v>
      </c>
      <c r="C338" s="53">
        <f>9+23</f>
        <v>32</v>
      </c>
    </row>
    <row r="339" spans="2:3" x14ac:dyDescent="0.2">
      <c r="B339" s="15" t="s">
        <v>683</v>
      </c>
      <c r="C339" s="53">
        <v>7</v>
      </c>
    </row>
    <row r="340" spans="2:3" x14ac:dyDescent="0.2">
      <c r="B340" s="15" t="s">
        <v>684</v>
      </c>
      <c r="C340" s="53">
        <v>3</v>
      </c>
    </row>
    <row r="341" spans="2:3" x14ac:dyDescent="0.2">
      <c r="B341" s="15" t="s">
        <v>685</v>
      </c>
      <c r="C341" s="53">
        <v>8</v>
      </c>
    </row>
    <row r="342" spans="2:3" x14ac:dyDescent="0.2">
      <c r="B342" s="15" t="s">
        <v>686</v>
      </c>
      <c r="C342" s="53">
        <v>2</v>
      </c>
    </row>
    <row r="343" spans="2:3" x14ac:dyDescent="0.2">
      <c r="B343" s="15" t="s">
        <v>687</v>
      </c>
      <c r="C343" s="53">
        <f>42+45</f>
        <v>87</v>
      </c>
    </row>
    <row r="344" spans="2:3" x14ac:dyDescent="0.2">
      <c r="B344" s="15" t="s">
        <v>688</v>
      </c>
      <c r="C344" s="53">
        <v>100</v>
      </c>
    </row>
    <row r="345" spans="2:3" x14ac:dyDescent="0.2">
      <c r="B345" s="15" t="s">
        <v>370</v>
      </c>
      <c r="C345" s="53">
        <v>20</v>
      </c>
    </row>
    <row r="346" spans="2:3" x14ac:dyDescent="0.2">
      <c r="B346" s="15" t="s">
        <v>689</v>
      </c>
      <c r="C346" s="53">
        <v>47</v>
      </c>
    </row>
    <row r="347" spans="2:3" x14ac:dyDescent="0.2">
      <c r="B347" s="15" t="s">
        <v>690</v>
      </c>
      <c r="C347" s="53">
        <v>173</v>
      </c>
    </row>
    <row r="348" spans="2:3" x14ac:dyDescent="0.2">
      <c r="B348" s="15" t="s">
        <v>691</v>
      </c>
      <c r="C348" s="53">
        <v>400</v>
      </c>
    </row>
    <row r="349" spans="2:3" x14ac:dyDescent="0.2">
      <c r="B349" s="15" t="s">
        <v>692</v>
      </c>
      <c r="C349" s="53">
        <v>9</v>
      </c>
    </row>
    <row r="350" spans="2:3" x14ac:dyDescent="0.2">
      <c r="B350" s="4" t="s">
        <v>693</v>
      </c>
      <c r="C350" s="42">
        <v>1</v>
      </c>
    </row>
    <row r="351" spans="2:3" x14ac:dyDescent="0.2">
      <c r="B351" s="15" t="s">
        <v>694</v>
      </c>
      <c r="C351" s="53">
        <f>450+96</f>
        <v>546</v>
      </c>
    </row>
    <row r="352" spans="2:3" x14ac:dyDescent="0.2">
      <c r="B352" s="15" t="s">
        <v>695</v>
      </c>
      <c r="C352" s="53">
        <v>26</v>
      </c>
    </row>
    <row r="353" spans="2:3" x14ac:dyDescent="0.2">
      <c r="B353" s="15" t="s">
        <v>250</v>
      </c>
      <c r="C353" s="53">
        <f>22+2+2</f>
        <v>26</v>
      </c>
    </row>
    <row r="354" spans="2:3" x14ac:dyDescent="0.2">
      <c r="B354" s="15" t="s">
        <v>696</v>
      </c>
      <c r="C354" s="53">
        <v>67</v>
      </c>
    </row>
    <row r="355" spans="2:3" x14ac:dyDescent="0.2">
      <c r="B355" s="15" t="s">
        <v>697</v>
      </c>
      <c r="C355" s="53">
        <f>66+4</f>
        <v>70</v>
      </c>
    </row>
    <row r="356" spans="2:3" x14ac:dyDescent="0.2">
      <c r="B356" s="15" t="s">
        <v>698</v>
      </c>
      <c r="C356" s="53">
        <v>5</v>
      </c>
    </row>
    <row r="357" spans="2:3" x14ac:dyDescent="0.2">
      <c r="B357" s="15" t="s">
        <v>699</v>
      </c>
      <c r="C357" s="53">
        <f>29+5</f>
        <v>34</v>
      </c>
    </row>
    <row r="358" spans="2:3" x14ac:dyDescent="0.2">
      <c r="B358" s="15" t="s">
        <v>264</v>
      </c>
      <c r="C358" s="53">
        <v>18</v>
      </c>
    </row>
    <row r="359" spans="2:3" x14ac:dyDescent="0.2">
      <c r="B359" s="15" t="s">
        <v>700</v>
      </c>
      <c r="C359" s="53">
        <v>25</v>
      </c>
    </row>
    <row r="360" spans="2:3" x14ac:dyDescent="0.2">
      <c r="B360" s="15" t="s">
        <v>701</v>
      </c>
      <c r="C360" s="53">
        <f>109+18+4</f>
        <v>131</v>
      </c>
    </row>
    <row r="361" spans="2:3" x14ac:dyDescent="0.2">
      <c r="B361" s="15" t="s">
        <v>702</v>
      </c>
      <c r="C361" s="53">
        <f>68+2</f>
        <v>70</v>
      </c>
    </row>
    <row r="362" spans="2:3" x14ac:dyDescent="0.2">
      <c r="B362" s="15" t="s">
        <v>703</v>
      </c>
      <c r="C362" s="53">
        <f>101+99</f>
        <v>200</v>
      </c>
    </row>
    <row r="363" spans="2:3" x14ac:dyDescent="0.2">
      <c r="B363" s="15" t="s">
        <v>704</v>
      </c>
      <c r="C363" s="53">
        <f>49+15</f>
        <v>64</v>
      </c>
    </row>
    <row r="364" spans="2:3" x14ac:dyDescent="0.2">
      <c r="B364" s="15" t="s">
        <v>705</v>
      </c>
      <c r="C364" s="53">
        <f>22+48+49</f>
        <v>119</v>
      </c>
    </row>
    <row r="365" spans="2:3" x14ac:dyDescent="0.2">
      <c r="B365" s="15" t="s">
        <v>706</v>
      </c>
      <c r="C365" s="53">
        <v>7</v>
      </c>
    </row>
    <row r="366" spans="2:3" x14ac:dyDescent="0.2">
      <c r="B366" s="15" t="s">
        <v>707</v>
      </c>
      <c r="C366" s="53">
        <f>50+3</f>
        <v>53</v>
      </c>
    </row>
    <row r="367" spans="2:3" x14ac:dyDescent="0.2">
      <c r="B367" s="18" t="s">
        <v>708</v>
      </c>
      <c r="C367" s="54">
        <v>3</v>
      </c>
    </row>
    <row r="368" spans="2:3" x14ac:dyDescent="0.2">
      <c r="B368" s="11" t="s">
        <v>709</v>
      </c>
      <c r="C368" s="53">
        <v>14</v>
      </c>
    </row>
    <row r="369" spans="2:3" x14ac:dyDescent="0.2">
      <c r="B369" s="26" t="s">
        <v>710</v>
      </c>
      <c r="C369" s="42">
        <v>6</v>
      </c>
    </row>
    <row r="370" spans="2:3" x14ac:dyDescent="0.2">
      <c r="B370" s="26" t="s">
        <v>711</v>
      </c>
      <c r="C370" s="42">
        <v>5</v>
      </c>
    </row>
    <row r="371" spans="2:3" x14ac:dyDescent="0.2">
      <c r="B371" s="26" t="s">
        <v>712</v>
      </c>
      <c r="C371" s="42">
        <v>2</v>
      </c>
    </row>
    <row r="372" spans="2:3" x14ac:dyDescent="0.2">
      <c r="B372" s="26" t="s">
        <v>713</v>
      </c>
      <c r="C372" s="42">
        <v>14</v>
      </c>
    </row>
    <row r="373" spans="2:3" x14ac:dyDescent="0.2">
      <c r="B373" s="26" t="s">
        <v>714</v>
      </c>
      <c r="C373" s="42">
        <v>29</v>
      </c>
    </row>
    <row r="374" spans="2:3" x14ac:dyDescent="0.2">
      <c r="B374" s="11" t="s">
        <v>715</v>
      </c>
      <c r="C374" s="53">
        <v>18</v>
      </c>
    </row>
    <row r="375" spans="2:3" x14ac:dyDescent="0.2">
      <c r="B375" s="11" t="s">
        <v>716</v>
      </c>
      <c r="C375" s="53">
        <v>23</v>
      </c>
    </row>
    <row r="376" spans="2:3" x14ac:dyDescent="0.2">
      <c r="B376" s="11" t="s">
        <v>717</v>
      </c>
      <c r="C376" s="53">
        <v>5</v>
      </c>
    </row>
    <row r="377" spans="2:3" x14ac:dyDescent="0.2">
      <c r="B377" s="11" t="s">
        <v>718</v>
      </c>
      <c r="C377" s="53">
        <v>18</v>
      </c>
    </row>
    <row r="378" spans="2:3" x14ac:dyDescent="0.2">
      <c r="B378" s="11" t="s">
        <v>719</v>
      </c>
      <c r="C378" s="53">
        <v>4</v>
      </c>
    </row>
    <row r="379" spans="2:3" x14ac:dyDescent="0.2">
      <c r="B379" s="11" t="s">
        <v>720</v>
      </c>
      <c r="C379" s="53">
        <v>3</v>
      </c>
    </row>
    <row r="380" spans="2:3" x14ac:dyDescent="0.2">
      <c r="B380" s="11" t="s">
        <v>721</v>
      </c>
      <c r="C380" s="53">
        <v>45</v>
      </c>
    </row>
    <row r="381" spans="2:3" x14ac:dyDescent="0.2">
      <c r="B381" s="27" t="s">
        <v>403</v>
      </c>
      <c r="C381" s="52">
        <v>3</v>
      </c>
    </row>
    <row r="382" spans="2:3" x14ac:dyDescent="0.2">
      <c r="B382" s="27" t="s">
        <v>404</v>
      </c>
      <c r="C382" s="52">
        <v>4</v>
      </c>
    </row>
    <row r="383" spans="2:3" x14ac:dyDescent="0.2">
      <c r="B383" s="27" t="s">
        <v>405</v>
      </c>
      <c r="C383" s="52">
        <v>46</v>
      </c>
    </row>
    <row r="384" spans="2:3" x14ac:dyDescent="0.2">
      <c r="B384" s="27" t="s">
        <v>406</v>
      </c>
      <c r="C384" s="52">
        <v>13</v>
      </c>
    </row>
    <row r="385" spans="2:3" x14ac:dyDescent="0.2">
      <c r="B385" s="27" t="s">
        <v>407</v>
      </c>
      <c r="C385" s="52">
        <v>32</v>
      </c>
    </row>
    <row r="386" spans="2:3" x14ac:dyDescent="0.2">
      <c r="B386" s="27" t="s">
        <v>408</v>
      </c>
      <c r="C386" s="52">
        <v>15</v>
      </c>
    </row>
    <row r="387" spans="2:3" x14ac:dyDescent="0.2">
      <c r="B387" s="27" t="s">
        <v>409</v>
      </c>
      <c r="C387" s="52">
        <v>32</v>
      </c>
    </row>
    <row r="388" spans="2:3" x14ac:dyDescent="0.2">
      <c r="B388" s="27" t="s">
        <v>410</v>
      </c>
      <c r="C388" s="52">
        <v>7</v>
      </c>
    </row>
    <row r="389" spans="2:3" x14ac:dyDescent="0.2">
      <c r="B389" s="27" t="s">
        <v>99</v>
      </c>
      <c r="C389" s="52">
        <v>1</v>
      </c>
    </row>
    <row r="390" spans="2:3" x14ac:dyDescent="0.2">
      <c r="B390" s="27" t="s">
        <v>411</v>
      </c>
      <c r="C390" s="52">
        <v>5</v>
      </c>
    </row>
    <row r="391" spans="2:3" x14ac:dyDescent="0.2">
      <c r="B391" s="27" t="s">
        <v>412</v>
      </c>
      <c r="C391" s="52">
        <v>16</v>
      </c>
    </row>
    <row r="392" spans="2:3" x14ac:dyDescent="0.2">
      <c r="B392" s="27" t="s">
        <v>413</v>
      </c>
      <c r="C392" s="52">
        <v>2</v>
      </c>
    </row>
    <row r="393" spans="2:3" x14ac:dyDescent="0.2">
      <c r="B393" s="27" t="s">
        <v>414</v>
      </c>
      <c r="C393" s="52">
        <v>15</v>
      </c>
    </row>
    <row r="394" spans="2:3" x14ac:dyDescent="0.2">
      <c r="B394" s="27" t="s">
        <v>415</v>
      </c>
      <c r="C394" s="52">
        <v>28</v>
      </c>
    </row>
    <row r="395" spans="2:3" x14ac:dyDescent="0.2">
      <c r="B395" s="27" t="s">
        <v>416</v>
      </c>
      <c r="C395" s="52">
        <v>13</v>
      </c>
    </row>
    <row r="396" spans="2:3" x14ac:dyDescent="0.2">
      <c r="B396" s="27" t="s">
        <v>417</v>
      </c>
      <c r="C396" s="52">
        <v>534</v>
      </c>
    </row>
    <row r="397" spans="2:3" x14ac:dyDescent="0.2">
      <c r="B397" s="27" t="s">
        <v>418</v>
      </c>
      <c r="C397" s="52">
        <v>960</v>
      </c>
    </row>
    <row r="398" spans="2:3" x14ac:dyDescent="0.2">
      <c r="B398" s="27" t="s">
        <v>419</v>
      </c>
      <c r="C398" s="52">
        <v>90</v>
      </c>
    </row>
    <row r="399" spans="2:3" x14ac:dyDescent="0.2">
      <c r="B399" s="27" t="s">
        <v>420</v>
      </c>
      <c r="C399" s="52">
        <v>65</v>
      </c>
    </row>
    <row r="400" spans="2:3" x14ac:dyDescent="0.2">
      <c r="B400" s="27" t="s">
        <v>421</v>
      </c>
      <c r="C400" s="52">
        <v>1</v>
      </c>
    </row>
    <row r="401" spans="2:3" x14ac:dyDescent="0.2">
      <c r="B401" s="27" t="s">
        <v>422</v>
      </c>
      <c r="C401" s="52">
        <v>51</v>
      </c>
    </row>
    <row r="402" spans="2:3" x14ac:dyDescent="0.2">
      <c r="B402" s="27" t="s">
        <v>423</v>
      </c>
      <c r="C402" s="52">
        <v>2</v>
      </c>
    </row>
    <row r="403" spans="2:3" x14ac:dyDescent="0.2">
      <c r="B403" s="27" t="s">
        <v>424</v>
      </c>
      <c r="C403" s="52">
        <v>8</v>
      </c>
    </row>
    <row r="404" spans="2:3" x14ac:dyDescent="0.2">
      <c r="B404" s="27" t="s">
        <v>425</v>
      </c>
      <c r="C404" s="52">
        <v>2</v>
      </c>
    </row>
    <row r="405" spans="2:3" x14ac:dyDescent="0.2">
      <c r="B405" s="27" t="s">
        <v>426</v>
      </c>
      <c r="C405" s="52">
        <v>8</v>
      </c>
    </row>
    <row r="406" spans="2:3" x14ac:dyDescent="0.2">
      <c r="B406" s="27" t="s">
        <v>427</v>
      </c>
      <c r="C406" s="52">
        <v>9</v>
      </c>
    </row>
    <row r="407" spans="2:3" x14ac:dyDescent="0.2">
      <c r="B407" s="27" t="s">
        <v>428</v>
      </c>
      <c r="C407" s="52">
        <v>42</v>
      </c>
    </row>
    <row r="408" spans="2:3" x14ac:dyDescent="0.2">
      <c r="B408" s="27" t="s">
        <v>429</v>
      </c>
      <c r="C408" s="52">
        <v>6</v>
      </c>
    </row>
    <row r="409" spans="2:3" x14ac:dyDescent="0.2">
      <c r="B409" s="27" t="s">
        <v>430</v>
      </c>
      <c r="C409" s="52">
        <v>6</v>
      </c>
    </row>
    <row r="410" spans="2:3" x14ac:dyDescent="0.2">
      <c r="B410" s="27" t="s">
        <v>431</v>
      </c>
      <c r="C410" s="52">
        <v>58</v>
      </c>
    </row>
    <row r="411" spans="2:3" x14ac:dyDescent="0.2">
      <c r="B411" s="27" t="s">
        <v>432</v>
      </c>
      <c r="C411" s="52">
        <v>8</v>
      </c>
    </row>
    <row r="412" spans="2:3" x14ac:dyDescent="0.2">
      <c r="B412" s="27" t="s">
        <v>433</v>
      </c>
      <c r="C412" s="52">
        <v>15</v>
      </c>
    </row>
    <row r="413" spans="2:3" x14ac:dyDescent="0.2">
      <c r="B413" s="27" t="s">
        <v>434</v>
      </c>
      <c r="C413" s="52">
        <v>16</v>
      </c>
    </row>
    <row r="414" spans="2:3" x14ac:dyDescent="0.2">
      <c r="B414" s="28" t="s">
        <v>435</v>
      </c>
      <c r="C414" s="52">
        <v>17</v>
      </c>
    </row>
    <row r="415" spans="2:3" x14ac:dyDescent="0.2">
      <c r="B415" s="27" t="s">
        <v>436</v>
      </c>
      <c r="C415" s="52">
        <v>6</v>
      </c>
    </row>
    <row r="416" spans="2:3" x14ac:dyDescent="0.2">
      <c r="B416" s="27" t="s">
        <v>437</v>
      </c>
      <c r="C416" s="52">
        <v>3</v>
      </c>
    </row>
    <row r="417" spans="2:3" x14ac:dyDescent="0.2">
      <c r="B417" s="27" t="s">
        <v>438</v>
      </c>
      <c r="C417" s="52">
        <v>2</v>
      </c>
    </row>
    <row r="418" spans="2:3" x14ac:dyDescent="0.2">
      <c r="B418" s="27" t="s">
        <v>439</v>
      </c>
      <c r="C418" s="52">
        <v>3</v>
      </c>
    </row>
    <row r="419" spans="2:3" x14ac:dyDescent="0.2">
      <c r="B419" s="27" t="s">
        <v>440</v>
      </c>
      <c r="C419" s="52">
        <v>31</v>
      </c>
    </row>
    <row r="420" spans="2:3" x14ac:dyDescent="0.2">
      <c r="B420" s="27" t="s">
        <v>441</v>
      </c>
      <c r="C420" s="52">
        <v>6</v>
      </c>
    </row>
    <row r="421" spans="2:3" x14ac:dyDescent="0.2">
      <c r="B421" s="27" t="s">
        <v>128</v>
      </c>
      <c r="C421" s="52">
        <v>20</v>
      </c>
    </row>
    <row r="422" spans="2:3" x14ac:dyDescent="0.2">
      <c r="B422" s="27" t="s">
        <v>129</v>
      </c>
      <c r="C422" s="52">
        <v>26</v>
      </c>
    </row>
    <row r="423" spans="2:3" x14ac:dyDescent="0.2">
      <c r="B423" s="27" t="s">
        <v>442</v>
      </c>
      <c r="C423" s="52">
        <v>12</v>
      </c>
    </row>
    <row r="424" spans="2:3" x14ac:dyDescent="0.2">
      <c r="B424" s="27" t="s">
        <v>132</v>
      </c>
      <c r="C424" s="52">
        <v>17</v>
      </c>
    </row>
    <row r="425" spans="2:3" x14ac:dyDescent="0.2">
      <c r="B425" s="27" t="s">
        <v>443</v>
      </c>
      <c r="C425" s="52">
        <v>13</v>
      </c>
    </row>
    <row r="426" spans="2:3" x14ac:dyDescent="0.2">
      <c r="B426" s="27" t="s">
        <v>444</v>
      </c>
      <c r="C426" s="52">
        <v>2</v>
      </c>
    </row>
    <row r="427" spans="2:3" x14ac:dyDescent="0.2">
      <c r="B427" s="27" t="s">
        <v>445</v>
      </c>
      <c r="C427" s="52">
        <v>32</v>
      </c>
    </row>
    <row r="428" spans="2:3" x14ac:dyDescent="0.2">
      <c r="B428" s="27" t="s">
        <v>446</v>
      </c>
      <c r="C428" s="52">
        <v>7</v>
      </c>
    </row>
    <row r="429" spans="2:3" x14ac:dyDescent="0.2">
      <c r="B429" s="27" t="s">
        <v>447</v>
      </c>
      <c r="C429" s="52">
        <v>27</v>
      </c>
    </row>
    <row r="430" spans="2:3" x14ac:dyDescent="0.2">
      <c r="B430" s="27" t="s">
        <v>448</v>
      </c>
      <c r="C430" s="52">
        <v>14</v>
      </c>
    </row>
    <row r="431" spans="2:3" x14ac:dyDescent="0.2">
      <c r="B431" s="27" t="s">
        <v>449</v>
      </c>
      <c r="C431" s="52">
        <v>14</v>
      </c>
    </row>
    <row r="432" spans="2:3" x14ac:dyDescent="0.2">
      <c r="B432" s="27" t="s">
        <v>450</v>
      </c>
      <c r="C432" s="52">
        <v>1</v>
      </c>
    </row>
    <row r="433" spans="2:3" x14ac:dyDescent="0.2">
      <c r="B433" s="27" t="s">
        <v>451</v>
      </c>
      <c r="C433" s="52">
        <v>10</v>
      </c>
    </row>
    <row r="434" spans="2:3" x14ac:dyDescent="0.2">
      <c r="B434" s="27" t="s">
        <v>452</v>
      </c>
      <c r="C434" s="52">
        <v>3</v>
      </c>
    </row>
    <row r="435" spans="2:3" x14ac:dyDescent="0.2">
      <c r="B435" s="27" t="s">
        <v>453</v>
      </c>
      <c r="C435" s="52">
        <v>65</v>
      </c>
    </row>
    <row r="436" spans="2:3" x14ac:dyDescent="0.2">
      <c r="B436" s="27" t="s">
        <v>454</v>
      </c>
      <c r="C436" s="52">
        <v>31</v>
      </c>
    </row>
    <row r="437" spans="2:3" x14ac:dyDescent="0.2">
      <c r="B437" s="27" t="s">
        <v>455</v>
      </c>
      <c r="C437" s="52">
        <v>100</v>
      </c>
    </row>
    <row r="438" spans="2:3" x14ac:dyDescent="0.2">
      <c r="B438" s="27" t="s">
        <v>456</v>
      </c>
      <c r="C438" s="52">
        <v>300</v>
      </c>
    </row>
    <row r="439" spans="2:3" x14ac:dyDescent="0.2">
      <c r="B439" s="27" t="s">
        <v>457</v>
      </c>
      <c r="C439" s="52">
        <v>9</v>
      </c>
    </row>
    <row r="440" spans="2:3" x14ac:dyDescent="0.2">
      <c r="B440" s="27" t="s">
        <v>458</v>
      </c>
      <c r="C440" s="52">
        <v>16</v>
      </c>
    </row>
    <row r="441" spans="2:3" x14ac:dyDescent="0.2">
      <c r="B441" s="27" t="s">
        <v>459</v>
      </c>
      <c r="C441" s="52">
        <v>9</v>
      </c>
    </row>
    <row r="442" spans="2:3" x14ac:dyDescent="0.2">
      <c r="B442" s="27" t="s">
        <v>460</v>
      </c>
      <c r="C442" s="52">
        <v>30</v>
      </c>
    </row>
    <row r="443" spans="2:3" x14ac:dyDescent="0.2">
      <c r="B443" s="27" t="s">
        <v>461</v>
      </c>
      <c r="C443" s="52">
        <v>23</v>
      </c>
    </row>
    <row r="444" spans="2:3" x14ac:dyDescent="0.2">
      <c r="B444" s="27" t="s">
        <v>462</v>
      </c>
      <c r="C444" s="52">
        <v>9</v>
      </c>
    </row>
    <row r="445" spans="2:3" x14ac:dyDescent="0.2">
      <c r="B445" s="27" t="s">
        <v>463</v>
      </c>
      <c r="C445" s="52">
        <v>8</v>
      </c>
    </row>
    <row r="446" spans="2:3" x14ac:dyDescent="0.2">
      <c r="B446" s="27" t="s">
        <v>464</v>
      </c>
      <c r="C446" s="52">
        <v>18</v>
      </c>
    </row>
    <row r="447" spans="2:3" x14ac:dyDescent="0.2">
      <c r="B447" s="27" t="s">
        <v>465</v>
      </c>
      <c r="C447" s="52">
        <v>16</v>
      </c>
    </row>
    <row r="448" spans="2:3" x14ac:dyDescent="0.2">
      <c r="B448" s="27" t="s">
        <v>466</v>
      </c>
      <c r="C448" s="52">
        <v>33</v>
      </c>
    </row>
    <row r="449" spans="2:3" x14ac:dyDescent="0.2">
      <c r="B449" s="27" t="s">
        <v>467</v>
      </c>
      <c r="C449" s="52">
        <v>4</v>
      </c>
    </row>
    <row r="450" spans="2:3" x14ac:dyDescent="0.2">
      <c r="B450" s="27" t="s">
        <v>468</v>
      </c>
      <c r="C450" s="52">
        <v>2</v>
      </c>
    </row>
    <row r="451" spans="2:3" x14ac:dyDescent="0.2">
      <c r="B451" s="27" t="s">
        <v>469</v>
      </c>
      <c r="C451" s="52">
        <v>3</v>
      </c>
    </row>
    <row r="452" spans="2:3" x14ac:dyDescent="0.2">
      <c r="B452" s="27" t="s">
        <v>470</v>
      </c>
      <c r="C452" s="52">
        <v>2</v>
      </c>
    </row>
    <row r="453" spans="2:3" x14ac:dyDescent="0.2">
      <c r="B453" s="27" t="s">
        <v>471</v>
      </c>
      <c r="C453" s="52">
        <v>4</v>
      </c>
    </row>
    <row r="454" spans="2:3" x14ac:dyDescent="0.2">
      <c r="B454" s="27" t="s">
        <v>472</v>
      </c>
      <c r="C454" s="52">
        <v>50</v>
      </c>
    </row>
    <row r="455" spans="2:3" x14ac:dyDescent="0.2">
      <c r="B455" s="27" t="s">
        <v>473</v>
      </c>
      <c r="C455" s="52">
        <v>21</v>
      </c>
    </row>
    <row r="456" spans="2:3" x14ac:dyDescent="0.2">
      <c r="B456" s="27" t="s">
        <v>474</v>
      </c>
      <c r="C456" s="52">
        <v>3</v>
      </c>
    </row>
    <row r="457" spans="2:3" x14ac:dyDescent="0.2">
      <c r="B457" s="27" t="s">
        <v>475</v>
      </c>
      <c r="C457" s="52">
        <v>7</v>
      </c>
    </row>
    <row r="458" spans="2:3" x14ac:dyDescent="0.2">
      <c r="B458" s="27" t="s">
        <v>476</v>
      </c>
      <c r="C458" s="52">
        <v>1</v>
      </c>
    </row>
    <row r="459" spans="2:3" x14ac:dyDescent="0.2">
      <c r="B459" s="27" t="s">
        <v>477</v>
      </c>
      <c r="C459" s="52">
        <v>9</v>
      </c>
    </row>
    <row r="460" spans="2:3" x14ac:dyDescent="0.2">
      <c r="B460" s="27" t="s">
        <v>478</v>
      </c>
      <c r="C460" s="52">
        <v>23</v>
      </c>
    </row>
    <row r="461" spans="2:3" x14ac:dyDescent="0.2">
      <c r="B461" s="27" t="s">
        <v>479</v>
      </c>
      <c r="C461" s="52">
        <v>97</v>
      </c>
    </row>
    <row r="462" spans="2:3" x14ac:dyDescent="0.2">
      <c r="B462" s="27" t="s">
        <v>188</v>
      </c>
      <c r="C462" s="52">
        <v>107</v>
      </c>
    </row>
    <row r="463" spans="2:3" x14ac:dyDescent="0.2">
      <c r="B463" s="27" t="s">
        <v>480</v>
      </c>
      <c r="C463" s="52">
        <v>172</v>
      </c>
    </row>
    <row r="464" spans="2:3" x14ac:dyDescent="0.2">
      <c r="B464" s="27" t="s">
        <v>481</v>
      </c>
      <c r="C464" s="52">
        <v>145</v>
      </c>
    </row>
    <row r="465" spans="2:3" x14ac:dyDescent="0.2">
      <c r="B465" s="27" t="s">
        <v>482</v>
      </c>
      <c r="C465" s="52">
        <v>5</v>
      </c>
    </row>
    <row r="466" spans="2:3" x14ac:dyDescent="0.2">
      <c r="B466" s="27" t="s">
        <v>483</v>
      </c>
      <c r="C466" s="52">
        <v>15</v>
      </c>
    </row>
    <row r="467" spans="2:3" x14ac:dyDescent="0.2">
      <c r="B467" s="29" t="s">
        <v>484</v>
      </c>
      <c r="C467" s="52">
        <v>1</v>
      </c>
    </row>
    <row r="468" spans="2:3" x14ac:dyDescent="0.2">
      <c r="B468" s="27" t="s">
        <v>485</v>
      </c>
      <c r="C468" s="52">
        <v>2</v>
      </c>
    </row>
    <row r="469" spans="2:3" x14ac:dyDescent="0.2">
      <c r="B469" s="27" t="s">
        <v>486</v>
      </c>
      <c r="C469" s="52">
        <v>2</v>
      </c>
    </row>
    <row r="470" spans="2:3" x14ac:dyDescent="0.2">
      <c r="B470" s="27" t="s">
        <v>487</v>
      </c>
      <c r="C470" s="52">
        <v>1</v>
      </c>
    </row>
    <row r="471" spans="2:3" x14ac:dyDescent="0.2">
      <c r="B471" s="27" t="s">
        <v>488</v>
      </c>
      <c r="C471" s="52">
        <v>3</v>
      </c>
    </row>
    <row r="472" spans="2:3" x14ac:dyDescent="0.2">
      <c r="B472" s="27" t="s">
        <v>489</v>
      </c>
      <c r="C472" s="52">
        <v>11</v>
      </c>
    </row>
    <row r="473" spans="2:3" x14ac:dyDescent="0.2">
      <c r="B473" s="27" t="s">
        <v>490</v>
      </c>
      <c r="C473" s="52">
        <v>7</v>
      </c>
    </row>
    <row r="474" spans="2:3" x14ac:dyDescent="0.2">
      <c r="B474" s="27" t="s">
        <v>491</v>
      </c>
      <c r="C474" s="52">
        <v>13</v>
      </c>
    </row>
    <row r="475" spans="2:3" x14ac:dyDescent="0.2">
      <c r="B475" s="27" t="s">
        <v>492</v>
      </c>
      <c r="C475" s="52">
        <v>3</v>
      </c>
    </row>
    <row r="476" spans="2:3" x14ac:dyDescent="0.2">
      <c r="B476" s="27" t="s">
        <v>493</v>
      </c>
      <c r="C476" s="52">
        <v>2</v>
      </c>
    </row>
    <row r="477" spans="2:3" x14ac:dyDescent="0.2">
      <c r="B477" s="27" t="s">
        <v>494</v>
      </c>
      <c r="C477" s="52">
        <v>21</v>
      </c>
    </row>
    <row r="478" spans="2:3" x14ac:dyDescent="0.2">
      <c r="B478" s="27" t="s">
        <v>495</v>
      </c>
      <c r="C478" s="52">
        <v>9</v>
      </c>
    </row>
    <row r="479" spans="2:3" x14ac:dyDescent="0.2">
      <c r="B479" s="27" t="s">
        <v>496</v>
      </c>
      <c r="C479" s="52">
        <v>12</v>
      </c>
    </row>
    <row r="480" spans="2:3" x14ac:dyDescent="0.2">
      <c r="B480" s="27" t="s">
        <v>497</v>
      </c>
      <c r="C480" s="52">
        <v>2</v>
      </c>
    </row>
    <row r="481" spans="2:3" x14ac:dyDescent="0.2">
      <c r="B481" s="27" t="s">
        <v>498</v>
      </c>
      <c r="C481" s="52">
        <v>24</v>
      </c>
    </row>
    <row r="482" spans="2:3" x14ac:dyDescent="0.2">
      <c r="B482" s="27" t="s">
        <v>499</v>
      </c>
      <c r="C482" s="52">
        <v>24</v>
      </c>
    </row>
    <row r="483" spans="2:3" x14ac:dyDescent="0.2">
      <c r="B483" s="27" t="s">
        <v>500</v>
      </c>
      <c r="C483" s="52">
        <v>17</v>
      </c>
    </row>
    <row r="484" spans="2:3" x14ac:dyDescent="0.2">
      <c r="B484" s="27" t="s">
        <v>501</v>
      </c>
      <c r="C484" s="52">
        <v>28</v>
      </c>
    </row>
    <row r="485" spans="2:3" x14ac:dyDescent="0.2">
      <c r="B485" s="27" t="s">
        <v>502</v>
      </c>
      <c r="C485" s="52">
        <v>13</v>
      </c>
    </row>
    <row r="486" spans="2:3" x14ac:dyDescent="0.2">
      <c r="B486" s="27" t="s">
        <v>503</v>
      </c>
      <c r="C486" s="52">
        <v>2</v>
      </c>
    </row>
    <row r="487" spans="2:3" x14ac:dyDescent="0.2">
      <c r="B487" s="27" t="s">
        <v>504</v>
      </c>
      <c r="C487" s="52">
        <v>30</v>
      </c>
    </row>
    <row r="488" spans="2:3" x14ac:dyDescent="0.2">
      <c r="B488" s="27" t="s">
        <v>505</v>
      </c>
      <c r="C488" s="52">
        <v>147</v>
      </c>
    </row>
    <row r="489" spans="2:3" x14ac:dyDescent="0.2">
      <c r="B489" s="27" t="s">
        <v>506</v>
      </c>
      <c r="C489" s="52">
        <v>68</v>
      </c>
    </row>
    <row r="490" spans="2:3" x14ac:dyDescent="0.2">
      <c r="B490" s="27" t="s">
        <v>507</v>
      </c>
      <c r="C490" s="52">
        <v>150</v>
      </c>
    </row>
    <row r="491" spans="2:3" x14ac:dyDescent="0.2">
      <c r="B491" s="27" t="s">
        <v>508</v>
      </c>
      <c r="C491" s="52">
        <v>117</v>
      </c>
    </row>
    <row r="492" spans="2:3" x14ac:dyDescent="0.2">
      <c r="B492" s="27" t="s">
        <v>509</v>
      </c>
      <c r="C492" s="52">
        <v>85</v>
      </c>
    </row>
    <row r="493" spans="2:3" x14ac:dyDescent="0.2">
      <c r="B493" s="27" t="s">
        <v>510</v>
      </c>
      <c r="C493" s="52">
        <v>163</v>
      </c>
    </row>
    <row r="494" spans="2:3" x14ac:dyDescent="0.2">
      <c r="B494" s="27" t="s">
        <v>511</v>
      </c>
      <c r="C494" s="52">
        <v>1</v>
      </c>
    </row>
    <row r="495" spans="2:3" x14ac:dyDescent="0.2">
      <c r="B495" s="27" t="s">
        <v>512</v>
      </c>
      <c r="C495" s="52">
        <v>1</v>
      </c>
    </row>
    <row r="496" spans="2:3" x14ac:dyDescent="0.2">
      <c r="B496" s="27" t="s">
        <v>513</v>
      </c>
      <c r="C496" s="52">
        <v>2</v>
      </c>
    </row>
    <row r="497" spans="2:3" x14ac:dyDescent="0.2">
      <c r="B497" s="27" t="s">
        <v>514</v>
      </c>
      <c r="C497" s="52">
        <v>63</v>
      </c>
    </row>
    <row r="498" spans="2:3" x14ac:dyDescent="0.2">
      <c r="B498" s="30" t="s">
        <v>528</v>
      </c>
      <c r="C498" s="55">
        <v>1</v>
      </c>
    </row>
    <row r="499" spans="2:3" x14ac:dyDescent="0.2">
      <c r="B499" s="30" t="s">
        <v>529</v>
      </c>
      <c r="C499" s="55">
        <v>1</v>
      </c>
    </row>
    <row r="500" spans="2:3" x14ac:dyDescent="0.2">
      <c r="B500" s="30" t="s">
        <v>530</v>
      </c>
      <c r="C500" s="55">
        <v>20</v>
      </c>
    </row>
    <row r="501" spans="2:3" x14ac:dyDescent="0.2">
      <c r="B501" s="30" t="s">
        <v>531</v>
      </c>
      <c r="C501" s="55">
        <v>50</v>
      </c>
    </row>
    <row r="502" spans="2:3" x14ac:dyDescent="0.2">
      <c r="B502" s="30" t="s">
        <v>532</v>
      </c>
      <c r="C502" s="55">
        <v>6</v>
      </c>
    </row>
    <row r="503" spans="2:3" x14ac:dyDescent="0.2">
      <c r="B503" s="30" t="s">
        <v>533</v>
      </c>
      <c r="C503" s="55">
        <v>15</v>
      </c>
    </row>
    <row r="504" spans="2:3" x14ac:dyDescent="0.2">
      <c r="B504" s="30" t="s">
        <v>534</v>
      </c>
      <c r="C504" s="55">
        <v>4</v>
      </c>
    </row>
    <row r="505" spans="2:3" x14ac:dyDescent="0.2">
      <c r="B505" s="30" t="s">
        <v>535</v>
      </c>
      <c r="C505" s="55">
        <v>16</v>
      </c>
    </row>
    <row r="506" spans="2:3" x14ac:dyDescent="0.2">
      <c r="B506" s="30" t="s">
        <v>536</v>
      </c>
      <c r="C506" s="55">
        <v>10</v>
      </c>
    </row>
    <row r="507" spans="2:3" x14ac:dyDescent="0.2">
      <c r="B507" s="30" t="s">
        <v>537</v>
      </c>
      <c r="C507" s="55">
        <v>40</v>
      </c>
    </row>
    <row r="508" spans="2:3" x14ac:dyDescent="0.2">
      <c r="B508" s="30" t="s">
        <v>538</v>
      </c>
      <c r="C508" s="55">
        <v>1</v>
      </c>
    </row>
    <row r="509" spans="2:3" x14ac:dyDescent="0.2">
      <c r="B509" s="30" t="s">
        <v>539</v>
      </c>
      <c r="C509" s="55">
        <v>1</v>
      </c>
    </row>
    <row r="510" spans="2:3" x14ac:dyDescent="0.2">
      <c r="B510" s="30" t="s">
        <v>540</v>
      </c>
      <c r="C510" s="55">
        <v>1</v>
      </c>
    </row>
    <row r="511" spans="2:3" x14ac:dyDescent="0.2">
      <c r="B511" s="30" t="s">
        <v>541</v>
      </c>
      <c r="C511" s="55">
        <v>1</v>
      </c>
    </row>
    <row r="512" spans="2:3" x14ac:dyDescent="0.2">
      <c r="B512" s="30" t="s">
        <v>542</v>
      </c>
      <c r="C512" s="55">
        <v>1</v>
      </c>
    </row>
    <row r="513" spans="2:3" x14ac:dyDescent="0.2">
      <c r="B513" s="30" t="s">
        <v>543</v>
      </c>
      <c r="C513" s="55">
        <v>1</v>
      </c>
    </row>
    <row r="514" spans="2:3" x14ac:dyDescent="0.2">
      <c r="B514" s="30" t="s">
        <v>363</v>
      </c>
      <c r="C514" s="55">
        <v>30</v>
      </c>
    </row>
    <row r="515" spans="2:3" x14ac:dyDescent="0.2">
      <c r="B515" s="30" t="s">
        <v>544</v>
      </c>
      <c r="C515" s="55">
        <v>4</v>
      </c>
    </row>
    <row r="516" spans="2:3" x14ac:dyDescent="0.2">
      <c r="B516" s="30" t="s">
        <v>545</v>
      </c>
      <c r="C516" s="55">
        <v>4</v>
      </c>
    </row>
    <row r="517" spans="2:3" x14ac:dyDescent="0.2">
      <c r="B517" s="30" t="s">
        <v>546</v>
      </c>
      <c r="C517" s="55">
        <v>2</v>
      </c>
    </row>
    <row r="518" spans="2:3" x14ac:dyDescent="0.2">
      <c r="B518" s="30" t="s">
        <v>547</v>
      </c>
      <c r="C518" s="55">
        <v>7</v>
      </c>
    </row>
    <row r="519" spans="2:3" x14ac:dyDescent="0.2">
      <c r="B519" s="30" t="s">
        <v>272</v>
      </c>
      <c r="C519" s="55">
        <v>2</v>
      </c>
    </row>
    <row r="520" spans="2:3" x14ac:dyDescent="0.2">
      <c r="B520" s="30" t="s">
        <v>369</v>
      </c>
      <c r="C520" s="55">
        <v>20</v>
      </c>
    </row>
    <row r="521" spans="2:3" x14ac:dyDescent="0.2">
      <c r="B521" s="30" t="s">
        <v>548</v>
      </c>
      <c r="C521" s="55">
        <v>20</v>
      </c>
    </row>
    <row r="522" spans="2:3" x14ac:dyDescent="0.2">
      <c r="B522" s="30" t="s">
        <v>549</v>
      </c>
      <c r="C522" s="55">
        <v>1</v>
      </c>
    </row>
    <row r="523" spans="2:3" x14ac:dyDescent="0.2">
      <c r="B523" s="30" t="s">
        <v>550</v>
      </c>
      <c r="C523" s="55">
        <v>10</v>
      </c>
    </row>
    <row r="524" spans="2:3" x14ac:dyDescent="0.2">
      <c r="B524" s="30" t="s">
        <v>551</v>
      </c>
      <c r="C524" s="55" t="s">
        <v>552</v>
      </c>
    </row>
    <row r="525" spans="2:3" x14ac:dyDescent="0.2">
      <c r="B525" s="30" t="s">
        <v>257</v>
      </c>
      <c r="C525" s="55">
        <v>4</v>
      </c>
    </row>
    <row r="526" spans="2:3" x14ac:dyDescent="0.2">
      <c r="B526" s="30" t="s">
        <v>553</v>
      </c>
      <c r="C526" s="55">
        <v>7</v>
      </c>
    </row>
    <row r="527" spans="2:3" x14ac:dyDescent="0.2">
      <c r="B527" s="30" t="s">
        <v>554</v>
      </c>
      <c r="C527" s="55">
        <v>20</v>
      </c>
    </row>
    <row r="528" spans="2:3" x14ac:dyDescent="0.2">
      <c r="B528" s="30" t="s">
        <v>555</v>
      </c>
      <c r="C528" s="55">
        <v>4</v>
      </c>
    </row>
    <row r="529" spans="2:3" x14ac:dyDescent="0.2">
      <c r="B529" s="30" t="s">
        <v>556</v>
      </c>
      <c r="C529" s="55">
        <v>60</v>
      </c>
    </row>
    <row r="530" spans="2:3" x14ac:dyDescent="0.2">
      <c r="B530" s="30" t="s">
        <v>557</v>
      </c>
      <c r="C530" s="55">
        <v>2</v>
      </c>
    </row>
    <row r="531" spans="2:3" x14ac:dyDescent="0.2">
      <c r="B531" s="30" t="s">
        <v>558</v>
      </c>
      <c r="C531" s="55">
        <v>6</v>
      </c>
    </row>
    <row r="532" spans="2:3" x14ac:dyDescent="0.2">
      <c r="B532" s="30" t="s">
        <v>559</v>
      </c>
      <c r="C532" s="55">
        <v>10</v>
      </c>
    </row>
    <row r="533" spans="2:3" x14ac:dyDescent="0.2">
      <c r="B533" s="30" t="s">
        <v>287</v>
      </c>
      <c r="C533" s="55">
        <v>2</v>
      </c>
    </row>
    <row r="534" spans="2:3" x14ac:dyDescent="0.2">
      <c r="B534" s="30" t="s">
        <v>560</v>
      </c>
      <c r="C534" s="55">
        <v>7</v>
      </c>
    </row>
    <row r="535" spans="2:3" x14ac:dyDescent="0.2">
      <c r="B535" s="30" t="s">
        <v>561</v>
      </c>
      <c r="C535" s="55">
        <v>8</v>
      </c>
    </row>
    <row r="536" spans="2:3" x14ac:dyDescent="0.2">
      <c r="B536" s="30" t="s">
        <v>562</v>
      </c>
      <c r="C536" s="55">
        <v>3</v>
      </c>
    </row>
    <row r="537" spans="2:3" x14ac:dyDescent="0.2">
      <c r="B537" s="30" t="s">
        <v>563</v>
      </c>
      <c r="C537" s="55">
        <v>5</v>
      </c>
    </row>
    <row r="538" spans="2:3" x14ac:dyDescent="0.2">
      <c r="B538" s="30" t="s">
        <v>564</v>
      </c>
      <c r="C538" s="55">
        <v>8</v>
      </c>
    </row>
    <row r="539" spans="2:3" x14ac:dyDescent="0.2">
      <c r="B539" s="30" t="s">
        <v>565</v>
      </c>
      <c r="C539" s="55">
        <v>10</v>
      </c>
    </row>
    <row r="540" spans="2:3" x14ac:dyDescent="0.2">
      <c r="B540" s="30" t="s">
        <v>566</v>
      </c>
      <c r="C540" s="55">
        <v>6</v>
      </c>
    </row>
    <row r="541" spans="2:3" x14ac:dyDescent="0.2">
      <c r="B541" s="30" t="s">
        <v>567</v>
      </c>
      <c r="C541" s="55">
        <v>8</v>
      </c>
    </row>
    <row r="542" spans="2:3" x14ac:dyDescent="0.2">
      <c r="B542" s="30" t="s">
        <v>568</v>
      </c>
      <c r="C542" s="55">
        <v>10</v>
      </c>
    </row>
    <row r="543" spans="2:3" x14ac:dyDescent="0.2">
      <c r="B543" s="30" t="s">
        <v>569</v>
      </c>
      <c r="C543" s="55">
        <v>50</v>
      </c>
    </row>
    <row r="544" spans="2:3" x14ac:dyDescent="0.2">
      <c r="B544" s="30" t="s">
        <v>570</v>
      </c>
      <c r="C544" s="55">
        <v>40</v>
      </c>
    </row>
    <row r="545" spans="2:3" x14ac:dyDescent="0.2">
      <c r="B545" s="31" t="s">
        <v>739</v>
      </c>
      <c r="C545" s="56">
        <f>40+14</f>
        <v>54</v>
      </c>
    </row>
    <row r="546" spans="2:3" x14ac:dyDescent="0.2">
      <c r="B546" s="31" t="s">
        <v>740</v>
      </c>
      <c r="C546" s="56">
        <f>18+24</f>
        <v>42</v>
      </c>
    </row>
    <row r="547" spans="2:3" x14ac:dyDescent="0.2">
      <c r="B547" s="31" t="s">
        <v>741</v>
      </c>
      <c r="C547" s="57">
        <f>1+2</f>
        <v>3</v>
      </c>
    </row>
    <row r="548" spans="2:3" x14ac:dyDescent="0.2">
      <c r="B548" s="31" t="s">
        <v>742</v>
      </c>
      <c r="C548" s="57">
        <v>30</v>
      </c>
    </row>
    <row r="549" spans="2:3" x14ac:dyDescent="0.2">
      <c r="B549" s="31" t="s">
        <v>743</v>
      </c>
      <c r="C549" s="57">
        <v>42</v>
      </c>
    </row>
    <row r="550" spans="2:3" x14ac:dyDescent="0.2">
      <c r="B550" s="31" t="s">
        <v>744</v>
      </c>
      <c r="C550" s="57">
        <v>1</v>
      </c>
    </row>
    <row r="551" spans="2:3" x14ac:dyDescent="0.2">
      <c r="B551" s="31" t="s">
        <v>745</v>
      </c>
      <c r="C551" s="57">
        <v>15</v>
      </c>
    </row>
    <row r="552" spans="2:3" x14ac:dyDescent="0.2">
      <c r="B552" s="31" t="s">
        <v>746</v>
      </c>
      <c r="C552" s="57">
        <v>56</v>
      </c>
    </row>
    <row r="553" spans="2:3" x14ac:dyDescent="0.2">
      <c r="B553" s="31" t="s">
        <v>747</v>
      </c>
      <c r="C553" s="57">
        <v>11</v>
      </c>
    </row>
    <row r="554" spans="2:3" x14ac:dyDescent="0.2">
      <c r="B554" s="31" t="s">
        <v>748</v>
      </c>
      <c r="C554" s="57">
        <v>5</v>
      </c>
    </row>
    <row r="555" spans="2:3" x14ac:dyDescent="0.2">
      <c r="B555" s="31" t="s">
        <v>749</v>
      </c>
      <c r="C555" s="57">
        <v>7</v>
      </c>
    </row>
    <row r="556" spans="2:3" x14ac:dyDescent="0.2">
      <c r="B556" s="31" t="s">
        <v>750</v>
      </c>
      <c r="C556" s="57">
        <v>9</v>
      </c>
    </row>
    <row r="557" spans="2:3" x14ac:dyDescent="0.2">
      <c r="B557" s="31" t="s">
        <v>751</v>
      </c>
      <c r="C557" s="57">
        <v>8</v>
      </c>
    </row>
    <row r="558" spans="2:3" x14ac:dyDescent="0.2">
      <c r="B558" s="31" t="s">
        <v>663</v>
      </c>
      <c r="C558" s="57">
        <v>36</v>
      </c>
    </row>
    <row r="559" spans="2:3" x14ac:dyDescent="0.2">
      <c r="B559" s="31" t="s">
        <v>256</v>
      </c>
      <c r="C559" s="57">
        <v>5</v>
      </c>
    </row>
    <row r="560" spans="2:3" x14ac:dyDescent="0.2">
      <c r="B560" s="31" t="s">
        <v>752</v>
      </c>
      <c r="C560" s="57">
        <v>3</v>
      </c>
    </row>
    <row r="561" spans="2:3" x14ac:dyDescent="0.2">
      <c r="B561" s="31" t="s">
        <v>753</v>
      </c>
      <c r="C561" s="57">
        <v>21</v>
      </c>
    </row>
    <row r="562" spans="2:3" x14ac:dyDescent="0.2">
      <c r="B562" s="31" t="s">
        <v>754</v>
      </c>
      <c r="C562" s="57">
        <v>5</v>
      </c>
    </row>
    <row r="563" spans="2:3" x14ac:dyDescent="0.2">
      <c r="B563" s="31" t="s">
        <v>755</v>
      </c>
      <c r="C563" s="57">
        <v>1</v>
      </c>
    </row>
    <row r="564" spans="2:3" x14ac:dyDescent="0.2">
      <c r="B564" s="31" t="s">
        <v>756</v>
      </c>
      <c r="C564" s="57">
        <v>25</v>
      </c>
    </row>
    <row r="565" spans="2:3" x14ac:dyDescent="0.2">
      <c r="B565" s="31" t="s">
        <v>757</v>
      </c>
      <c r="C565" s="57">
        <f>4+15</f>
        <v>19</v>
      </c>
    </row>
    <row r="566" spans="2:3" x14ac:dyDescent="0.2">
      <c r="B566" s="31" t="s">
        <v>758</v>
      </c>
      <c r="C566" s="57">
        <v>1</v>
      </c>
    </row>
    <row r="567" spans="2:3" x14ac:dyDescent="0.2">
      <c r="B567" s="31" t="s">
        <v>759</v>
      </c>
      <c r="C567" s="57">
        <v>13</v>
      </c>
    </row>
    <row r="568" spans="2:3" x14ac:dyDescent="0.2">
      <c r="B568" s="31" t="s">
        <v>760</v>
      </c>
      <c r="C568" s="57">
        <v>23</v>
      </c>
    </row>
    <row r="569" spans="2:3" x14ac:dyDescent="0.2">
      <c r="B569" s="31" t="s">
        <v>761</v>
      </c>
      <c r="C569" s="57">
        <v>15</v>
      </c>
    </row>
    <row r="570" spans="2:3" x14ac:dyDescent="0.2">
      <c r="B570" s="31" t="s">
        <v>762</v>
      </c>
      <c r="C570" s="57">
        <v>8</v>
      </c>
    </row>
    <row r="571" spans="2:3" x14ac:dyDescent="0.2">
      <c r="B571" s="31" t="s">
        <v>763</v>
      </c>
      <c r="C571" s="57">
        <v>11</v>
      </c>
    </row>
    <row r="572" spans="2:3" x14ac:dyDescent="0.2">
      <c r="B572" s="31" t="s">
        <v>764</v>
      </c>
      <c r="C572" s="57">
        <v>4</v>
      </c>
    </row>
    <row r="573" spans="2:3" x14ac:dyDescent="0.2">
      <c r="B573" s="31" t="s">
        <v>765</v>
      </c>
      <c r="C573" s="57">
        <v>30</v>
      </c>
    </row>
    <row r="574" spans="2:3" x14ac:dyDescent="0.2">
      <c r="B574" s="31" t="s">
        <v>766</v>
      </c>
      <c r="C574" s="57">
        <v>4</v>
      </c>
    </row>
    <row r="575" spans="2:3" x14ac:dyDescent="0.2">
      <c r="B575" s="31" t="s">
        <v>767</v>
      </c>
      <c r="C575" s="57">
        <v>3</v>
      </c>
    </row>
    <row r="576" spans="2:3" x14ac:dyDescent="0.2">
      <c r="B576" s="31" t="s">
        <v>768</v>
      </c>
      <c r="C576" s="57">
        <v>3</v>
      </c>
    </row>
    <row r="577" spans="2:3" x14ac:dyDescent="0.2">
      <c r="B577" s="31" t="s">
        <v>769</v>
      </c>
      <c r="C577" s="57">
        <v>3</v>
      </c>
    </row>
    <row r="578" spans="2:3" x14ac:dyDescent="0.2">
      <c r="B578" s="31" t="s">
        <v>770</v>
      </c>
      <c r="C578" s="57">
        <v>2</v>
      </c>
    </row>
    <row r="579" spans="2:3" x14ac:dyDescent="0.2">
      <c r="B579" s="31" t="s">
        <v>771</v>
      </c>
      <c r="C579" s="57">
        <v>8</v>
      </c>
    </row>
    <row r="580" spans="2:3" x14ac:dyDescent="0.2">
      <c r="B580" s="31" t="s">
        <v>772</v>
      </c>
      <c r="C580" s="57">
        <v>11</v>
      </c>
    </row>
    <row r="581" spans="2:3" x14ac:dyDescent="0.2">
      <c r="B581" s="31" t="s">
        <v>773</v>
      </c>
      <c r="C581" s="57">
        <v>22</v>
      </c>
    </row>
    <row r="582" spans="2:3" x14ac:dyDescent="0.2">
      <c r="B582" s="31" t="s">
        <v>774</v>
      </c>
      <c r="C582" s="57">
        <v>9</v>
      </c>
    </row>
    <row r="583" spans="2:3" x14ac:dyDescent="0.2">
      <c r="B583" s="31" t="s">
        <v>775</v>
      </c>
      <c r="C583" s="57">
        <v>8</v>
      </c>
    </row>
    <row r="584" spans="2:3" x14ac:dyDescent="0.2">
      <c r="B584" s="31" t="s">
        <v>776</v>
      </c>
      <c r="C584" s="57">
        <v>47</v>
      </c>
    </row>
    <row r="585" spans="2:3" x14ac:dyDescent="0.2">
      <c r="B585" s="31" t="s">
        <v>777</v>
      </c>
      <c r="C585" s="57">
        <v>9</v>
      </c>
    </row>
    <row r="586" spans="2:3" x14ac:dyDescent="0.2">
      <c r="B586" s="31" t="s">
        <v>778</v>
      </c>
      <c r="C586" s="57">
        <v>5</v>
      </c>
    </row>
    <row r="587" spans="2:3" x14ac:dyDescent="0.2">
      <c r="B587" s="31" t="s">
        <v>779</v>
      </c>
      <c r="C587" s="57">
        <v>13</v>
      </c>
    </row>
    <row r="588" spans="2:3" x14ac:dyDescent="0.2">
      <c r="B588" s="31" t="s">
        <v>780</v>
      </c>
      <c r="C588" s="57">
        <v>2</v>
      </c>
    </row>
    <row r="589" spans="2:3" x14ac:dyDescent="0.2">
      <c r="B589" s="31" t="s">
        <v>781</v>
      </c>
      <c r="C589" s="57">
        <v>9</v>
      </c>
    </row>
    <row r="590" spans="2:3" x14ac:dyDescent="0.2">
      <c r="B590" s="31" t="s">
        <v>782</v>
      </c>
      <c r="C590" s="57">
        <v>6</v>
      </c>
    </row>
    <row r="591" spans="2:3" x14ac:dyDescent="0.2">
      <c r="B591" s="31" t="s">
        <v>783</v>
      </c>
      <c r="C591" s="57">
        <v>7</v>
      </c>
    </row>
    <row r="592" spans="2:3" x14ac:dyDescent="0.2">
      <c r="B592" s="31" t="s">
        <v>784</v>
      </c>
      <c r="C592" s="57">
        <v>9</v>
      </c>
    </row>
    <row r="593" spans="2:3" x14ac:dyDescent="0.2">
      <c r="B593" s="31" t="s">
        <v>785</v>
      </c>
      <c r="C593" s="57">
        <v>10</v>
      </c>
    </row>
    <row r="594" spans="2:3" x14ac:dyDescent="0.2">
      <c r="B594" s="31" t="s">
        <v>786</v>
      </c>
      <c r="C594" s="57">
        <v>3</v>
      </c>
    </row>
    <row r="595" spans="2:3" x14ac:dyDescent="0.2">
      <c r="B595" s="31" t="s">
        <v>787</v>
      </c>
      <c r="C595" s="57">
        <v>4</v>
      </c>
    </row>
    <row r="596" spans="2:3" x14ac:dyDescent="0.2">
      <c r="B596" s="31" t="s">
        <v>788</v>
      </c>
      <c r="C596" s="57">
        <v>5</v>
      </c>
    </row>
    <row r="597" spans="2:3" x14ac:dyDescent="0.2">
      <c r="B597" s="31" t="s">
        <v>789</v>
      </c>
      <c r="C597" s="57">
        <v>5</v>
      </c>
    </row>
    <row r="598" spans="2:3" x14ac:dyDescent="0.2">
      <c r="B598" s="31" t="s">
        <v>790</v>
      </c>
      <c r="C598" s="57">
        <v>4</v>
      </c>
    </row>
    <row r="599" spans="2:3" x14ac:dyDescent="0.2">
      <c r="B599" s="31" t="s">
        <v>791</v>
      </c>
      <c r="C599" s="57">
        <v>1</v>
      </c>
    </row>
    <row r="600" spans="2:3" x14ac:dyDescent="0.2">
      <c r="B600" s="31" t="s">
        <v>792</v>
      </c>
      <c r="C600" s="57">
        <v>1</v>
      </c>
    </row>
    <row r="601" spans="2:3" x14ac:dyDescent="0.2">
      <c r="B601" s="31" t="s">
        <v>793</v>
      </c>
      <c r="C601" s="57">
        <v>2</v>
      </c>
    </row>
    <row r="602" spans="2:3" x14ac:dyDescent="0.2">
      <c r="B602" s="31" t="s">
        <v>794</v>
      </c>
      <c r="C602" s="57">
        <f>3+4</f>
        <v>7</v>
      </c>
    </row>
    <row r="603" spans="2:3" x14ac:dyDescent="0.2">
      <c r="B603" s="31" t="s">
        <v>795</v>
      </c>
      <c r="C603" s="57">
        <v>9</v>
      </c>
    </row>
    <row r="604" spans="2:3" x14ac:dyDescent="0.2">
      <c r="B604" s="31" t="s">
        <v>796</v>
      </c>
      <c r="C604" s="57">
        <v>3</v>
      </c>
    </row>
    <row r="605" spans="2:3" x14ac:dyDescent="0.2">
      <c r="B605" s="31" t="s">
        <v>797</v>
      </c>
      <c r="C605" s="57">
        <v>5</v>
      </c>
    </row>
    <row r="606" spans="2:3" x14ac:dyDescent="0.2">
      <c r="B606" s="31" t="s">
        <v>798</v>
      </c>
      <c r="C606" s="57">
        <v>18</v>
      </c>
    </row>
    <row r="607" spans="2:3" x14ac:dyDescent="0.2">
      <c r="B607" s="31" t="s">
        <v>799</v>
      </c>
      <c r="C607" s="57">
        <f>17+7</f>
        <v>24</v>
      </c>
    </row>
    <row r="608" spans="2:3" x14ac:dyDescent="0.2">
      <c r="B608" s="31" t="s">
        <v>800</v>
      </c>
      <c r="C608" s="57">
        <f>18+14</f>
        <v>32</v>
      </c>
    </row>
    <row r="609" spans="2:3" x14ac:dyDescent="0.2">
      <c r="B609" s="31" t="s">
        <v>801</v>
      </c>
      <c r="C609" s="57">
        <f>5+0</f>
        <v>5</v>
      </c>
    </row>
    <row r="610" spans="2:3" x14ac:dyDescent="0.2">
      <c r="B610" s="31" t="s">
        <v>802</v>
      </c>
      <c r="C610" s="57">
        <f>3+8</f>
        <v>11</v>
      </c>
    </row>
    <row r="611" spans="2:3" x14ac:dyDescent="0.2">
      <c r="B611" s="31" t="s">
        <v>803</v>
      </c>
      <c r="C611" s="57">
        <f>9+8</f>
        <v>17</v>
      </c>
    </row>
    <row r="612" spans="2:3" x14ac:dyDescent="0.2">
      <c r="B612" s="31" t="s">
        <v>804</v>
      </c>
      <c r="C612" s="57">
        <v>22</v>
      </c>
    </row>
    <row r="613" spans="2:3" x14ac:dyDescent="0.2">
      <c r="B613" s="31" t="s">
        <v>805</v>
      </c>
      <c r="C613" s="57">
        <v>10</v>
      </c>
    </row>
    <row r="614" spans="2:3" x14ac:dyDescent="0.2">
      <c r="B614" s="31" t="s">
        <v>290</v>
      </c>
      <c r="C614" s="57">
        <f>6+7</f>
        <v>13</v>
      </c>
    </row>
    <row r="615" spans="2:3" x14ac:dyDescent="0.2">
      <c r="B615" s="31" t="s">
        <v>806</v>
      </c>
      <c r="C615" s="57">
        <v>2</v>
      </c>
    </row>
    <row r="616" spans="2:3" x14ac:dyDescent="0.2">
      <c r="B616" s="31" t="s">
        <v>807</v>
      </c>
      <c r="C616" s="57">
        <v>9</v>
      </c>
    </row>
    <row r="617" spans="2:3" x14ac:dyDescent="0.2">
      <c r="B617" s="31" t="s">
        <v>808</v>
      </c>
      <c r="C617" s="57">
        <v>3</v>
      </c>
    </row>
    <row r="618" spans="2:3" x14ac:dyDescent="0.2">
      <c r="B618" s="31" t="s">
        <v>293</v>
      </c>
      <c r="C618" s="57">
        <f>10+6</f>
        <v>16</v>
      </c>
    </row>
    <row r="619" spans="2:3" x14ac:dyDescent="0.2">
      <c r="B619" s="31" t="s">
        <v>809</v>
      </c>
      <c r="C619" s="57">
        <v>4</v>
      </c>
    </row>
    <row r="620" spans="2:3" x14ac:dyDescent="0.2">
      <c r="B620" s="31" t="s">
        <v>810</v>
      </c>
      <c r="C620" s="57">
        <f>1+8</f>
        <v>9</v>
      </c>
    </row>
    <row r="621" spans="2:3" x14ac:dyDescent="0.2">
      <c r="B621" s="31" t="s">
        <v>811</v>
      </c>
      <c r="C621" s="57">
        <v>3</v>
      </c>
    </row>
    <row r="622" spans="2:3" x14ac:dyDescent="0.2">
      <c r="B622" s="31" t="s">
        <v>812</v>
      </c>
      <c r="C622" s="57">
        <f>2+7</f>
        <v>9</v>
      </c>
    </row>
    <row r="623" spans="2:3" x14ac:dyDescent="0.2">
      <c r="B623" s="31" t="s">
        <v>813</v>
      </c>
      <c r="C623" s="57">
        <v>4</v>
      </c>
    </row>
    <row r="624" spans="2:3" x14ac:dyDescent="0.2">
      <c r="B624" s="31" t="s">
        <v>814</v>
      </c>
      <c r="C624" s="57">
        <v>1</v>
      </c>
    </row>
    <row r="625" spans="2:3" x14ac:dyDescent="0.2">
      <c r="B625" s="31" t="s">
        <v>815</v>
      </c>
      <c r="C625" s="57">
        <f>11+5</f>
        <v>16</v>
      </c>
    </row>
    <row r="626" spans="2:3" x14ac:dyDescent="0.2">
      <c r="B626" s="31" t="s">
        <v>816</v>
      </c>
      <c r="C626" s="57">
        <f>8+1</f>
        <v>9</v>
      </c>
    </row>
    <row r="627" spans="2:3" x14ac:dyDescent="0.2">
      <c r="B627" s="31" t="s">
        <v>817</v>
      </c>
      <c r="C627" s="57">
        <f>34+12</f>
        <v>46</v>
      </c>
    </row>
    <row r="628" spans="2:3" x14ac:dyDescent="0.2">
      <c r="B628" s="31" t="s">
        <v>818</v>
      </c>
      <c r="C628" s="57">
        <f>24+5</f>
        <v>29</v>
      </c>
    </row>
    <row r="629" spans="2:3" x14ac:dyDescent="0.2">
      <c r="B629" s="31" t="s">
        <v>819</v>
      </c>
      <c r="C629" s="57">
        <v>1</v>
      </c>
    </row>
    <row r="630" spans="2:3" x14ac:dyDescent="0.2">
      <c r="B630" s="31" t="s">
        <v>820</v>
      </c>
      <c r="C630" s="57">
        <f>17+4</f>
        <v>21</v>
      </c>
    </row>
    <row r="631" spans="2:3" x14ac:dyDescent="0.2">
      <c r="B631" s="31" t="s">
        <v>821</v>
      </c>
      <c r="C631" s="57">
        <f>4+7</f>
        <v>11</v>
      </c>
    </row>
    <row r="632" spans="2:3" x14ac:dyDescent="0.2">
      <c r="B632" s="22" t="s">
        <v>583</v>
      </c>
      <c r="C632" s="50" t="s">
        <v>584</v>
      </c>
    </row>
    <row r="633" spans="2:3" x14ac:dyDescent="0.2">
      <c r="B633" s="22" t="s">
        <v>585</v>
      </c>
      <c r="C633" s="50" t="s">
        <v>586</v>
      </c>
    </row>
    <row r="634" spans="2:3" x14ac:dyDescent="0.2">
      <c r="B634" s="22" t="s">
        <v>587</v>
      </c>
      <c r="C634" s="50">
        <v>1</v>
      </c>
    </row>
    <row r="635" spans="2:3" x14ac:dyDescent="0.2">
      <c r="B635" s="22" t="s">
        <v>588</v>
      </c>
      <c r="C635" s="50">
        <v>13</v>
      </c>
    </row>
    <row r="636" spans="2:3" x14ac:dyDescent="0.2">
      <c r="B636" s="22" t="s">
        <v>589</v>
      </c>
      <c r="C636" s="50">
        <v>3</v>
      </c>
    </row>
    <row r="637" spans="2:3" x14ac:dyDescent="0.2">
      <c r="B637" s="22" t="s">
        <v>590</v>
      </c>
      <c r="C637" s="50">
        <v>2</v>
      </c>
    </row>
    <row r="638" spans="2:3" x14ac:dyDescent="0.2">
      <c r="B638" s="22" t="s">
        <v>591</v>
      </c>
      <c r="C638" s="50">
        <v>6</v>
      </c>
    </row>
    <row r="639" spans="2:3" x14ac:dyDescent="0.2">
      <c r="B639" s="22" t="s">
        <v>592</v>
      </c>
      <c r="C639" s="50">
        <v>3</v>
      </c>
    </row>
    <row r="640" spans="2:3" x14ac:dyDescent="0.2">
      <c r="B640" s="22" t="s">
        <v>593</v>
      </c>
      <c r="C640" s="50">
        <v>2</v>
      </c>
    </row>
    <row r="641" spans="2:3" x14ac:dyDescent="0.2">
      <c r="B641" s="22" t="s">
        <v>594</v>
      </c>
      <c r="C641" s="50">
        <v>10</v>
      </c>
    </row>
    <row r="642" spans="2:3" x14ac:dyDescent="0.2">
      <c r="B642" s="22" t="s">
        <v>595</v>
      </c>
      <c r="C642" s="50">
        <v>80</v>
      </c>
    </row>
    <row r="643" spans="2:3" x14ac:dyDescent="0.2">
      <c r="B643" s="22" t="s">
        <v>596</v>
      </c>
      <c r="C643" s="50">
        <v>6</v>
      </c>
    </row>
    <row r="644" spans="2:3" x14ac:dyDescent="0.2">
      <c r="B644" s="22" t="s">
        <v>597</v>
      </c>
      <c r="C644" s="50">
        <v>4</v>
      </c>
    </row>
    <row r="645" spans="2:3" x14ac:dyDescent="0.2">
      <c r="B645" s="22" t="s">
        <v>598</v>
      </c>
      <c r="C645" s="50">
        <v>10</v>
      </c>
    </row>
    <row r="646" spans="2:3" x14ac:dyDescent="0.2">
      <c r="B646" s="22" t="s">
        <v>599</v>
      </c>
      <c r="C646" s="50">
        <v>32</v>
      </c>
    </row>
    <row r="647" spans="2:3" x14ac:dyDescent="0.2">
      <c r="B647" s="22" t="s">
        <v>600</v>
      </c>
      <c r="C647" s="50">
        <v>80</v>
      </c>
    </row>
    <row r="648" spans="2:3" x14ac:dyDescent="0.2">
      <c r="B648" s="22" t="s">
        <v>601</v>
      </c>
      <c r="C648" s="50">
        <v>12</v>
      </c>
    </row>
    <row r="649" spans="2:3" x14ac:dyDescent="0.2">
      <c r="B649" s="22" t="s">
        <v>602</v>
      </c>
      <c r="C649" s="50" t="s">
        <v>603</v>
      </c>
    </row>
    <row r="650" spans="2:3" x14ac:dyDescent="0.2">
      <c r="B650" s="22" t="s">
        <v>604</v>
      </c>
      <c r="C650" s="50" t="s">
        <v>605</v>
      </c>
    </row>
    <row r="651" spans="2:3" x14ac:dyDescent="0.2">
      <c r="B651" s="22" t="s">
        <v>606</v>
      </c>
      <c r="C651" s="50">
        <v>6</v>
      </c>
    </row>
    <row r="652" spans="2:3" x14ac:dyDescent="0.2">
      <c r="B652" s="22" t="s">
        <v>607</v>
      </c>
      <c r="C652" s="50">
        <v>12</v>
      </c>
    </row>
    <row r="653" spans="2:3" x14ac:dyDescent="0.2">
      <c r="B653" s="22" t="s">
        <v>255</v>
      </c>
      <c r="C653" s="50">
        <v>1</v>
      </c>
    </row>
    <row r="654" spans="2:3" x14ac:dyDescent="0.2">
      <c r="B654" s="22" t="s">
        <v>608</v>
      </c>
      <c r="C654" s="50">
        <v>1</v>
      </c>
    </row>
    <row r="655" spans="2:3" x14ac:dyDescent="0.2">
      <c r="B655" s="22" t="s">
        <v>609</v>
      </c>
      <c r="C655" s="50">
        <v>1</v>
      </c>
    </row>
    <row r="656" spans="2:3" x14ac:dyDescent="0.2">
      <c r="B656" s="32" t="s">
        <v>610</v>
      </c>
      <c r="C656" s="51">
        <v>1</v>
      </c>
    </row>
    <row r="657" spans="2:3" x14ac:dyDescent="0.2">
      <c r="B657" s="32" t="s">
        <v>611</v>
      </c>
      <c r="C657" s="51">
        <v>9</v>
      </c>
    </row>
    <row r="658" spans="2:3" x14ac:dyDescent="0.2">
      <c r="B658" s="32" t="s">
        <v>612</v>
      </c>
      <c r="C658" s="51">
        <v>3</v>
      </c>
    </row>
    <row r="659" spans="2:3" x14ac:dyDescent="0.2">
      <c r="B659" s="32" t="s">
        <v>613</v>
      </c>
      <c r="C659" s="51">
        <v>8</v>
      </c>
    </row>
    <row r="660" spans="2:3" x14ac:dyDescent="0.2">
      <c r="B660" s="32" t="s">
        <v>614</v>
      </c>
      <c r="C660" s="51">
        <v>2</v>
      </c>
    </row>
    <row r="661" spans="2:3" x14ac:dyDescent="0.2">
      <c r="B661" s="32" t="s">
        <v>615</v>
      </c>
      <c r="C661" s="51">
        <v>1</v>
      </c>
    </row>
    <row r="662" spans="2:3" x14ac:dyDescent="0.2">
      <c r="B662" s="32" t="s">
        <v>616</v>
      </c>
      <c r="C662" s="51">
        <v>30</v>
      </c>
    </row>
    <row r="663" spans="2:3" x14ac:dyDescent="0.2">
      <c r="B663" s="32" t="s">
        <v>617</v>
      </c>
      <c r="C663" s="51">
        <v>3</v>
      </c>
    </row>
    <row r="664" spans="2:3" x14ac:dyDescent="0.2">
      <c r="B664" s="32" t="s">
        <v>618</v>
      </c>
      <c r="C664" s="51">
        <v>60</v>
      </c>
    </row>
    <row r="665" spans="2:3" x14ac:dyDescent="0.2">
      <c r="B665" s="14" t="s">
        <v>627</v>
      </c>
      <c r="C665" s="39">
        <v>87</v>
      </c>
    </row>
    <row r="666" spans="2:3" x14ac:dyDescent="0.2">
      <c r="B666" s="14" t="s">
        <v>628</v>
      </c>
      <c r="C666" s="39">
        <v>93</v>
      </c>
    </row>
    <row r="667" spans="2:3" x14ac:dyDescent="0.2">
      <c r="B667" s="14" t="s">
        <v>629</v>
      </c>
      <c r="C667" s="39">
        <v>50</v>
      </c>
    </row>
    <row r="668" spans="2:3" x14ac:dyDescent="0.2">
      <c r="B668" s="14" t="s">
        <v>630</v>
      </c>
      <c r="C668" s="39">
        <v>47</v>
      </c>
    </row>
    <row r="669" spans="2:3" x14ac:dyDescent="0.2">
      <c r="B669" s="14" t="s">
        <v>631</v>
      </c>
      <c r="C669" s="39">
        <v>120</v>
      </c>
    </row>
    <row r="670" spans="2:3" x14ac:dyDescent="0.2">
      <c r="B670" s="14" t="s">
        <v>632</v>
      </c>
      <c r="C670" s="39">
        <v>17</v>
      </c>
    </row>
    <row r="671" spans="2:3" x14ac:dyDescent="0.2">
      <c r="B671" s="14" t="s">
        <v>633</v>
      </c>
      <c r="C671" s="39">
        <v>36</v>
      </c>
    </row>
    <row r="672" spans="2:3" x14ac:dyDescent="0.2">
      <c r="B672" s="14" t="s">
        <v>634</v>
      </c>
      <c r="C672" s="39">
        <v>25</v>
      </c>
    </row>
    <row r="673" spans="2:3" x14ac:dyDescent="0.2">
      <c r="B673" s="14" t="s">
        <v>635</v>
      </c>
      <c r="C673" s="39">
        <v>9</v>
      </c>
    </row>
    <row r="674" spans="2:3" x14ac:dyDescent="0.2">
      <c r="B674" s="14" t="s">
        <v>636</v>
      </c>
      <c r="C674" s="39">
        <v>12</v>
      </c>
    </row>
    <row r="675" spans="2:3" x14ac:dyDescent="0.2">
      <c r="B675" s="14" t="s">
        <v>637</v>
      </c>
      <c r="C675" s="39">
        <v>113</v>
      </c>
    </row>
  </sheetData>
  <mergeCells count="2">
    <mergeCell ref="B2:C2"/>
    <mergeCell ref="B3:C3"/>
  </mergeCells>
  <conditionalFormatting sqref="C5:C157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6"/>
  <sheetViews>
    <sheetView workbookViewId="0">
      <selection activeCell="G17" sqref="G17"/>
    </sheetView>
  </sheetViews>
  <sheetFormatPr baseColWidth="10" defaultColWidth="11.44140625" defaultRowHeight="12.6" x14ac:dyDescent="0.2"/>
  <cols>
    <col min="1" max="1" width="3.109375" style="3" customWidth="1"/>
    <col min="2" max="2" width="35.44140625" style="3" customWidth="1"/>
    <col min="3" max="3" width="30.88671875" style="37" customWidth="1"/>
    <col min="4" max="16384" width="11.44140625" style="3"/>
  </cols>
  <sheetData>
    <row r="2" spans="2:3" ht="45.75" customHeight="1" x14ac:dyDescent="0.2">
      <c r="B2" s="80" t="s">
        <v>235</v>
      </c>
      <c r="C2" s="81"/>
    </row>
    <row r="3" spans="2:3" s="13" customFormat="1" ht="13.5" customHeight="1" x14ac:dyDescent="0.2">
      <c r="B3" s="70" t="s">
        <v>12</v>
      </c>
      <c r="C3" s="70"/>
    </row>
    <row r="4" spans="2:3" s="13" customFormat="1" ht="30.75" customHeight="1" x14ac:dyDescent="0.2">
      <c r="B4" s="12" t="s">
        <v>13</v>
      </c>
      <c r="C4" s="35" t="s">
        <v>14</v>
      </c>
    </row>
    <row r="5" spans="2:3" ht="39" customHeight="1" x14ac:dyDescent="0.2">
      <c r="B5" s="4" t="s">
        <v>47</v>
      </c>
      <c r="C5" s="46">
        <v>53341</v>
      </c>
    </row>
    <row r="6" spans="2:3" ht="16.5" customHeight="1" x14ac:dyDescent="0.2">
      <c r="B6" s="4" t="s">
        <v>48</v>
      </c>
      <c r="C6" s="47">
        <v>314</v>
      </c>
    </row>
    <row r="7" spans="2:3" ht="23.25" customHeight="1" x14ac:dyDescent="0.2">
      <c r="B7" s="4" t="s">
        <v>49</v>
      </c>
      <c r="C7" s="46">
        <v>37658</v>
      </c>
    </row>
    <row r="8" spans="2:3" ht="17.25" customHeight="1" x14ac:dyDescent="0.2">
      <c r="B8" s="4" t="s">
        <v>50</v>
      </c>
      <c r="C8" s="47">
        <v>223</v>
      </c>
    </row>
    <row r="9" spans="2:3" ht="21.75" customHeight="1" x14ac:dyDescent="0.2">
      <c r="B9" s="4" t="s">
        <v>51</v>
      </c>
      <c r="C9" s="47">
        <v>209</v>
      </c>
    </row>
    <row r="10" spans="2:3" ht="23.25" customHeight="1" x14ac:dyDescent="0.2">
      <c r="B10" s="4" t="s">
        <v>52</v>
      </c>
      <c r="C10" s="47">
        <v>354</v>
      </c>
    </row>
    <row r="11" spans="2:3" ht="21.75" customHeight="1" x14ac:dyDescent="0.2">
      <c r="B11" s="4" t="s">
        <v>53</v>
      </c>
      <c r="C11" s="47">
        <v>114</v>
      </c>
    </row>
    <row r="12" spans="2:3" ht="20.25" customHeight="1" x14ac:dyDescent="0.2">
      <c r="B12" s="4" t="s">
        <v>54</v>
      </c>
      <c r="C12" s="47">
        <v>10500</v>
      </c>
    </row>
    <row r="13" spans="2:3" ht="21.75" customHeight="1" x14ac:dyDescent="0.2">
      <c r="B13" s="4" t="s">
        <v>55</v>
      </c>
      <c r="C13" s="47">
        <v>104</v>
      </c>
    </row>
    <row r="14" spans="2:3" ht="18.75" customHeight="1" x14ac:dyDescent="0.2">
      <c r="B14" s="4" t="s">
        <v>56</v>
      </c>
      <c r="C14" s="47">
        <v>136</v>
      </c>
    </row>
    <row r="15" spans="2:3" ht="21" customHeight="1" x14ac:dyDescent="0.2">
      <c r="B15" s="4" t="s">
        <v>57</v>
      </c>
      <c r="C15" s="46">
        <v>238</v>
      </c>
    </row>
    <row r="16" spans="2:3" ht="14.25" customHeight="1" x14ac:dyDescent="0.2">
      <c r="B16" s="4" t="s">
        <v>58</v>
      </c>
      <c r="C16" s="47">
        <v>11</v>
      </c>
    </row>
    <row r="17" spans="2:3" ht="17.25" customHeight="1" x14ac:dyDescent="0.2">
      <c r="B17" s="4" t="s">
        <v>59</v>
      </c>
      <c r="C17" s="47">
        <v>500</v>
      </c>
    </row>
    <row r="18" spans="2:3" ht="21.75" customHeight="1" x14ac:dyDescent="0.2">
      <c r="B18" s="4" t="s">
        <v>60</v>
      </c>
      <c r="C18" s="47">
        <v>6</v>
      </c>
    </row>
    <row r="19" spans="2:3" ht="17.25" customHeight="1" x14ac:dyDescent="0.2">
      <c r="B19" s="4" t="s">
        <v>61</v>
      </c>
      <c r="C19" s="47">
        <v>1</v>
      </c>
    </row>
    <row r="20" spans="2:3" ht="18" customHeight="1" x14ac:dyDescent="0.2">
      <c r="B20" s="4" t="s">
        <v>62</v>
      </c>
      <c r="C20" s="38">
        <v>840</v>
      </c>
    </row>
    <row r="21" spans="2:3" x14ac:dyDescent="0.2">
      <c r="B21" s="9" t="s">
        <v>245</v>
      </c>
      <c r="C21" s="48">
        <v>18</v>
      </c>
    </row>
    <row r="22" spans="2:3" x14ac:dyDescent="0.2">
      <c r="B22" s="9" t="s">
        <v>246</v>
      </c>
      <c r="C22" s="49">
        <v>8</v>
      </c>
    </row>
    <row r="23" spans="2:3" x14ac:dyDescent="0.2">
      <c r="B23" s="22" t="s">
        <v>247</v>
      </c>
      <c r="C23" s="50">
        <v>5</v>
      </c>
    </row>
    <row r="24" spans="2:3" x14ac:dyDescent="0.2">
      <c r="B24" s="22" t="s">
        <v>248</v>
      </c>
      <c r="C24" s="50">
        <v>15</v>
      </c>
    </row>
    <row r="25" spans="2:3" x14ac:dyDescent="0.2">
      <c r="B25" s="22" t="s">
        <v>249</v>
      </c>
      <c r="C25" s="50">
        <v>6</v>
      </c>
    </row>
    <row r="26" spans="2:3" x14ac:dyDescent="0.2">
      <c r="B26" s="22" t="s">
        <v>250</v>
      </c>
      <c r="C26" s="50">
        <v>5</v>
      </c>
    </row>
    <row r="27" spans="2:3" x14ac:dyDescent="0.2">
      <c r="B27" s="9" t="s">
        <v>273</v>
      </c>
      <c r="C27" s="48">
        <v>1</v>
      </c>
    </row>
    <row r="28" spans="2:3" x14ac:dyDescent="0.2">
      <c r="B28" s="9" t="s">
        <v>274</v>
      </c>
      <c r="C28" s="49">
        <v>1</v>
      </c>
    </row>
    <row r="29" spans="2:3" x14ac:dyDescent="0.2">
      <c r="B29" s="22" t="s">
        <v>275</v>
      </c>
      <c r="C29" s="50">
        <v>1</v>
      </c>
    </row>
    <row r="30" spans="2:3" x14ac:dyDescent="0.2">
      <c r="B30" s="22" t="s">
        <v>248</v>
      </c>
      <c r="C30" s="50">
        <v>19</v>
      </c>
    </row>
    <row r="31" spans="2:3" x14ac:dyDescent="0.2">
      <c r="B31" s="22" t="s">
        <v>249</v>
      </c>
      <c r="C31" s="50">
        <v>2</v>
      </c>
    </row>
    <row r="32" spans="2:3" x14ac:dyDescent="0.2">
      <c r="B32" s="22" t="s">
        <v>250</v>
      </c>
      <c r="C32" s="50">
        <v>20</v>
      </c>
    </row>
    <row r="33" spans="2:3" x14ac:dyDescent="0.2">
      <c r="B33" s="22" t="s">
        <v>247</v>
      </c>
      <c r="C33" s="50">
        <v>2</v>
      </c>
    </row>
    <row r="34" spans="2:3" x14ac:dyDescent="0.2">
      <c r="B34" s="22" t="s">
        <v>307</v>
      </c>
      <c r="C34" s="50">
        <v>4</v>
      </c>
    </row>
    <row r="35" spans="2:3" x14ac:dyDescent="0.2">
      <c r="B35" s="22" t="s">
        <v>308</v>
      </c>
      <c r="C35" s="50">
        <v>5</v>
      </c>
    </row>
    <row r="36" spans="2:3" x14ac:dyDescent="0.2">
      <c r="B36" s="22" t="s">
        <v>309</v>
      </c>
      <c r="C36" s="50">
        <v>50</v>
      </c>
    </row>
    <row r="37" spans="2:3" x14ac:dyDescent="0.2">
      <c r="B37" s="22" t="s">
        <v>310</v>
      </c>
      <c r="C37" s="51">
        <v>5</v>
      </c>
    </row>
    <row r="38" spans="2:3" x14ac:dyDescent="0.2">
      <c r="B38" s="9" t="s">
        <v>330</v>
      </c>
      <c r="C38" s="48">
        <v>5</v>
      </c>
    </row>
    <row r="39" spans="2:3" ht="25.2" x14ac:dyDescent="0.2">
      <c r="B39" s="9" t="s">
        <v>331</v>
      </c>
      <c r="C39" s="49">
        <v>10</v>
      </c>
    </row>
    <row r="40" spans="2:3" x14ac:dyDescent="0.2">
      <c r="B40" s="34" t="s">
        <v>332</v>
      </c>
      <c r="C40" s="50">
        <v>20</v>
      </c>
    </row>
    <row r="41" spans="2:3" x14ac:dyDescent="0.2">
      <c r="B41" s="34" t="s">
        <v>333</v>
      </c>
      <c r="C41" s="50">
        <v>20</v>
      </c>
    </row>
    <row r="42" spans="2:3" x14ac:dyDescent="0.2">
      <c r="B42" s="34" t="s">
        <v>334</v>
      </c>
      <c r="C42" s="50">
        <v>20</v>
      </c>
    </row>
    <row r="43" spans="2:3" x14ac:dyDescent="0.2">
      <c r="B43" s="34" t="s">
        <v>335</v>
      </c>
      <c r="C43" s="50">
        <v>10</v>
      </c>
    </row>
    <row r="44" spans="2:3" x14ac:dyDescent="0.2">
      <c r="B44" s="34" t="s">
        <v>336</v>
      </c>
      <c r="C44" s="50">
        <v>1</v>
      </c>
    </row>
    <row r="45" spans="2:3" x14ac:dyDescent="0.2">
      <c r="B45" s="34" t="s">
        <v>337</v>
      </c>
      <c r="C45" s="50">
        <v>20</v>
      </c>
    </row>
    <row r="46" spans="2:3" x14ac:dyDescent="0.2">
      <c r="B46" s="34" t="s">
        <v>338</v>
      </c>
      <c r="C46" s="50">
        <v>18</v>
      </c>
    </row>
    <row r="47" spans="2:3" x14ac:dyDescent="0.2">
      <c r="B47" s="9" t="s">
        <v>722</v>
      </c>
      <c r="C47" s="48">
        <f>4735+400</f>
        <v>5135</v>
      </c>
    </row>
    <row r="48" spans="2:3" x14ac:dyDescent="0.2">
      <c r="B48" s="9" t="s">
        <v>723</v>
      </c>
      <c r="C48" s="48">
        <f>660+75</f>
        <v>735</v>
      </c>
    </row>
    <row r="49" spans="2:3" x14ac:dyDescent="0.2">
      <c r="B49" s="9" t="s">
        <v>724</v>
      </c>
      <c r="C49" s="48">
        <f>1+127</f>
        <v>128</v>
      </c>
    </row>
    <row r="50" spans="2:3" x14ac:dyDescent="0.2">
      <c r="B50" s="9" t="s">
        <v>725</v>
      </c>
      <c r="C50" s="48">
        <v>16</v>
      </c>
    </row>
    <row r="51" spans="2:3" x14ac:dyDescent="0.2">
      <c r="B51" s="9" t="s">
        <v>726</v>
      </c>
      <c r="C51" s="48">
        <v>1</v>
      </c>
    </row>
    <row r="52" spans="2:3" x14ac:dyDescent="0.2">
      <c r="B52" s="9" t="s">
        <v>727</v>
      </c>
      <c r="C52" s="48">
        <f>48+4</f>
        <v>52</v>
      </c>
    </row>
    <row r="53" spans="2:3" x14ac:dyDescent="0.2">
      <c r="B53" s="9" t="s">
        <v>728</v>
      </c>
      <c r="C53" s="48">
        <f>5+109</f>
        <v>114</v>
      </c>
    </row>
    <row r="54" spans="2:3" x14ac:dyDescent="0.2">
      <c r="B54" s="9" t="s">
        <v>729</v>
      </c>
      <c r="C54" s="48">
        <f>270+1800</f>
        <v>2070</v>
      </c>
    </row>
    <row r="55" spans="2:3" x14ac:dyDescent="0.2">
      <c r="B55" s="9" t="s">
        <v>619</v>
      </c>
      <c r="C55" s="48">
        <f>57+125</f>
        <v>182</v>
      </c>
    </row>
    <row r="56" spans="2:3" x14ac:dyDescent="0.2">
      <c r="B56" s="9" t="s">
        <v>726</v>
      </c>
      <c r="C56" s="48">
        <v>1</v>
      </c>
    </row>
    <row r="57" spans="2:3" x14ac:dyDescent="0.2">
      <c r="B57" s="9" t="s">
        <v>730</v>
      </c>
      <c r="C57" s="48">
        <v>33</v>
      </c>
    </row>
    <row r="58" spans="2:3" x14ac:dyDescent="0.2">
      <c r="B58" s="22" t="s">
        <v>731</v>
      </c>
      <c r="C58" s="50">
        <v>8</v>
      </c>
    </row>
    <row r="59" spans="2:3" x14ac:dyDescent="0.2">
      <c r="B59" s="22" t="s">
        <v>732</v>
      </c>
      <c r="C59" s="50">
        <v>18</v>
      </c>
    </row>
    <row r="60" spans="2:3" x14ac:dyDescent="0.2">
      <c r="B60" s="22" t="s">
        <v>733</v>
      </c>
      <c r="C60" s="50">
        <v>24</v>
      </c>
    </row>
    <row r="61" spans="2:3" x14ac:dyDescent="0.2">
      <c r="B61" s="22" t="s">
        <v>734</v>
      </c>
      <c r="C61" s="50">
        <v>9</v>
      </c>
    </row>
    <row r="62" spans="2:3" x14ac:dyDescent="0.2">
      <c r="B62" s="22" t="s">
        <v>735</v>
      </c>
      <c r="C62" s="50">
        <v>64</v>
      </c>
    </row>
    <row r="63" spans="2:3" x14ac:dyDescent="0.2">
      <c r="B63" s="28" t="s">
        <v>515</v>
      </c>
      <c r="C63" s="52">
        <v>20</v>
      </c>
    </row>
    <row r="64" spans="2:3" x14ac:dyDescent="0.2">
      <c r="B64" s="28" t="s">
        <v>516</v>
      </c>
      <c r="C64" s="52">
        <v>4</v>
      </c>
    </row>
    <row r="65" spans="2:3" x14ac:dyDescent="0.2">
      <c r="B65" s="28" t="s">
        <v>517</v>
      </c>
      <c r="C65" s="52">
        <v>80</v>
      </c>
    </row>
    <row r="66" spans="2:3" x14ac:dyDescent="0.2">
      <c r="B66" s="28" t="s">
        <v>518</v>
      </c>
      <c r="C66" s="52">
        <v>16</v>
      </c>
    </row>
    <row r="67" spans="2:3" x14ac:dyDescent="0.2">
      <c r="B67" s="28" t="s">
        <v>519</v>
      </c>
      <c r="C67" s="52">
        <v>6</v>
      </c>
    </row>
    <row r="68" spans="2:3" x14ac:dyDescent="0.2">
      <c r="B68" s="28" t="s">
        <v>520</v>
      </c>
      <c r="C68" s="52">
        <v>35</v>
      </c>
    </row>
    <row r="69" spans="2:3" x14ac:dyDescent="0.2">
      <c r="B69" s="9" t="s">
        <v>571</v>
      </c>
      <c r="C69" s="49">
        <v>18</v>
      </c>
    </row>
    <row r="70" spans="2:3" x14ac:dyDescent="0.2">
      <c r="B70" s="9" t="s">
        <v>572</v>
      </c>
      <c r="C70" s="49">
        <v>12</v>
      </c>
    </row>
    <row r="71" spans="2:3" x14ac:dyDescent="0.2">
      <c r="B71" s="9" t="s">
        <v>573</v>
      </c>
      <c r="C71" s="53">
        <v>22</v>
      </c>
    </row>
    <row r="72" spans="2:3" x14ac:dyDescent="0.2">
      <c r="B72" s="9" t="s">
        <v>574</v>
      </c>
      <c r="C72" s="53">
        <v>1</v>
      </c>
    </row>
    <row r="73" spans="2:3" x14ac:dyDescent="0.2">
      <c r="B73" s="9" t="s">
        <v>575</v>
      </c>
      <c r="C73" s="53">
        <v>1</v>
      </c>
    </row>
    <row r="74" spans="2:3" x14ac:dyDescent="0.2">
      <c r="B74" s="9" t="s">
        <v>576</v>
      </c>
      <c r="C74" s="53">
        <v>4</v>
      </c>
    </row>
    <row r="75" spans="2:3" x14ac:dyDescent="0.2">
      <c r="B75" s="9" t="s">
        <v>577</v>
      </c>
      <c r="C75" s="53">
        <v>2</v>
      </c>
    </row>
    <row r="76" spans="2:3" x14ac:dyDescent="0.2">
      <c r="B76" s="9" t="s">
        <v>578</v>
      </c>
      <c r="C76" s="53">
        <v>18</v>
      </c>
    </row>
    <row r="77" spans="2:3" x14ac:dyDescent="0.2">
      <c r="B77" s="9" t="s">
        <v>579</v>
      </c>
      <c r="C77" s="53">
        <v>70</v>
      </c>
    </row>
    <row r="78" spans="2:3" x14ac:dyDescent="0.2">
      <c r="B78" s="9" t="s">
        <v>580</v>
      </c>
      <c r="C78" s="53">
        <v>4</v>
      </c>
    </row>
    <row r="79" spans="2:3" ht="25.2" x14ac:dyDescent="0.2">
      <c r="B79" s="15" t="s">
        <v>521</v>
      </c>
      <c r="C79" s="53">
        <v>32</v>
      </c>
    </row>
    <row r="80" spans="2:3" x14ac:dyDescent="0.2">
      <c r="B80" s="22" t="s">
        <v>522</v>
      </c>
      <c r="C80" s="53">
        <v>1500</v>
      </c>
    </row>
    <row r="81" spans="2:3" x14ac:dyDescent="0.2">
      <c r="B81" s="22" t="s">
        <v>523</v>
      </c>
      <c r="C81" s="53">
        <v>359</v>
      </c>
    </row>
    <row r="82" spans="2:3" x14ac:dyDescent="0.2">
      <c r="B82" s="22" t="s">
        <v>524</v>
      </c>
      <c r="C82" s="53">
        <v>216</v>
      </c>
    </row>
    <row r="83" spans="2:3" x14ac:dyDescent="0.2">
      <c r="B83" s="22" t="s">
        <v>525</v>
      </c>
      <c r="C83" s="50">
        <v>42</v>
      </c>
    </row>
    <row r="84" spans="2:3" x14ac:dyDescent="0.2">
      <c r="B84" s="22" t="s">
        <v>526</v>
      </c>
      <c r="C84" s="50">
        <v>39</v>
      </c>
    </row>
    <row r="85" spans="2:3" x14ac:dyDescent="0.2">
      <c r="B85" s="22" t="s">
        <v>527</v>
      </c>
      <c r="C85" s="50">
        <v>35</v>
      </c>
    </row>
    <row r="86" spans="2:3" ht="63" x14ac:dyDescent="0.2">
      <c r="B86" s="9" t="s">
        <v>822</v>
      </c>
      <c r="C86" s="48">
        <v>10</v>
      </c>
    </row>
    <row r="87" spans="2:3" ht="25.2" x14ac:dyDescent="0.2">
      <c r="B87" s="4" t="s">
        <v>823</v>
      </c>
      <c r="C87" s="48">
        <v>4</v>
      </c>
    </row>
    <row r="88" spans="2:3" ht="37.799999999999997" x14ac:dyDescent="0.2">
      <c r="B88" s="4" t="s">
        <v>824</v>
      </c>
      <c r="C88" s="48">
        <v>4</v>
      </c>
    </row>
    <row r="89" spans="2:3" ht="25.2" x14ac:dyDescent="0.2">
      <c r="B89" s="4" t="s">
        <v>825</v>
      </c>
      <c r="C89" s="50">
        <v>5</v>
      </c>
    </row>
    <row r="90" spans="2:3" ht="50.4" x14ac:dyDescent="0.2">
      <c r="B90" s="4" t="s">
        <v>826</v>
      </c>
      <c r="C90" s="48">
        <v>11</v>
      </c>
    </row>
    <row r="91" spans="2:3" ht="50.4" x14ac:dyDescent="0.2">
      <c r="B91" s="4" t="s">
        <v>827</v>
      </c>
      <c r="C91" s="48">
        <v>32</v>
      </c>
    </row>
    <row r="92" spans="2:3" ht="25.2" x14ac:dyDescent="0.2">
      <c r="B92" s="4" t="s">
        <v>828</v>
      </c>
      <c r="C92" s="48">
        <v>1</v>
      </c>
    </row>
    <row r="93" spans="2:3" ht="25.2" x14ac:dyDescent="0.2">
      <c r="B93" s="4" t="s">
        <v>829</v>
      </c>
      <c r="C93" s="48">
        <v>1</v>
      </c>
    </row>
    <row r="94" spans="2:3" ht="75.599999999999994" x14ac:dyDescent="0.2">
      <c r="B94" s="4" t="s">
        <v>830</v>
      </c>
      <c r="C94" s="50">
        <v>54</v>
      </c>
    </row>
    <row r="95" spans="2:3" ht="75.599999999999994" x14ac:dyDescent="0.2">
      <c r="B95" s="4" t="s">
        <v>831</v>
      </c>
      <c r="C95" s="48">
        <v>36</v>
      </c>
    </row>
    <row r="96" spans="2:3" x14ac:dyDescent="0.2">
      <c r="B96" s="22" t="s">
        <v>619</v>
      </c>
      <c r="C96" s="50">
        <v>10</v>
      </c>
    </row>
    <row r="97" spans="2:3" x14ac:dyDescent="0.2">
      <c r="B97" s="22" t="s">
        <v>620</v>
      </c>
      <c r="C97" s="50">
        <v>24</v>
      </c>
    </row>
    <row r="98" spans="2:3" x14ac:dyDescent="0.2">
      <c r="B98" s="22" t="s">
        <v>621</v>
      </c>
      <c r="C98" s="50">
        <v>850</v>
      </c>
    </row>
    <row r="99" spans="2:3" x14ac:dyDescent="0.2">
      <c r="B99" s="32" t="s">
        <v>622</v>
      </c>
      <c r="C99" s="51">
        <v>17</v>
      </c>
    </row>
    <row r="100" spans="2:3" x14ac:dyDescent="0.2">
      <c r="B100" s="32" t="s">
        <v>623</v>
      </c>
      <c r="C100" s="51">
        <v>12</v>
      </c>
    </row>
    <row r="101" spans="2:3" x14ac:dyDescent="0.2">
      <c r="B101" s="32" t="s">
        <v>624</v>
      </c>
      <c r="C101" s="51">
        <v>9</v>
      </c>
    </row>
    <row r="102" spans="2:3" x14ac:dyDescent="0.2">
      <c r="B102" s="32" t="s">
        <v>625</v>
      </c>
      <c r="C102" s="51">
        <v>5</v>
      </c>
    </row>
    <row r="103" spans="2:3" x14ac:dyDescent="0.2">
      <c r="B103" s="32" t="s">
        <v>626</v>
      </c>
      <c r="C103" s="51">
        <v>5</v>
      </c>
    </row>
    <row r="104" spans="2:3" x14ac:dyDescent="0.2">
      <c r="B104" s="5" t="s">
        <v>638</v>
      </c>
      <c r="C104" s="38">
        <v>1</v>
      </c>
    </row>
    <row r="105" spans="2:3" x14ac:dyDescent="0.2">
      <c r="B105" s="5" t="s">
        <v>639</v>
      </c>
      <c r="C105" s="38">
        <v>6</v>
      </c>
    </row>
    <row r="106" spans="2:3" x14ac:dyDescent="0.2">
      <c r="B106" s="82" t="s">
        <v>640</v>
      </c>
      <c r="C106" s="83">
        <v>14</v>
      </c>
    </row>
    <row r="107" spans="2:3" x14ac:dyDescent="0.2">
      <c r="B107" s="82"/>
      <c r="C107" s="83"/>
    </row>
    <row r="108" spans="2:3" x14ac:dyDescent="0.2">
      <c r="B108" s="5" t="s">
        <v>641</v>
      </c>
      <c r="C108" s="38">
        <v>19</v>
      </c>
    </row>
    <row r="109" spans="2:3" x14ac:dyDescent="0.2">
      <c r="B109" s="5" t="s">
        <v>642</v>
      </c>
      <c r="C109" s="38">
        <v>16</v>
      </c>
    </row>
    <row r="110" spans="2:3" ht="25.2" x14ac:dyDescent="0.2">
      <c r="B110" s="5" t="s">
        <v>643</v>
      </c>
      <c r="C110" s="38">
        <v>24</v>
      </c>
    </row>
    <row r="111" spans="2:3" x14ac:dyDescent="0.2">
      <c r="B111" s="5" t="s">
        <v>644</v>
      </c>
      <c r="C111" s="38">
        <v>63</v>
      </c>
    </row>
    <row r="112" spans="2:3" x14ac:dyDescent="0.2">
      <c r="B112" s="5" t="s">
        <v>645</v>
      </c>
      <c r="C112" s="38">
        <v>75</v>
      </c>
    </row>
    <row r="113" spans="2:3" ht="25.2" x14ac:dyDescent="0.2">
      <c r="B113" s="5" t="s">
        <v>646</v>
      </c>
      <c r="C113" s="38">
        <v>28</v>
      </c>
    </row>
    <row r="114" spans="2:3" x14ac:dyDescent="0.2">
      <c r="B114" s="5" t="s">
        <v>647</v>
      </c>
      <c r="C114" s="38">
        <v>11</v>
      </c>
    </row>
    <row r="115" spans="2:3" x14ac:dyDescent="0.2">
      <c r="B115" s="5" t="s">
        <v>648</v>
      </c>
      <c r="C115" s="38">
        <v>40</v>
      </c>
    </row>
    <row r="116" spans="2:3" ht="25.2" x14ac:dyDescent="0.2">
      <c r="B116" s="5" t="s">
        <v>649</v>
      </c>
      <c r="C116" s="38">
        <v>18</v>
      </c>
    </row>
  </sheetData>
  <mergeCells count="4">
    <mergeCell ref="B2:C2"/>
    <mergeCell ref="B106:B107"/>
    <mergeCell ref="C106:C107"/>
    <mergeCell ref="B3:C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8"/>
  <sheetViews>
    <sheetView tabSelected="1" workbookViewId="0">
      <selection activeCell="H19" sqref="H19"/>
    </sheetView>
  </sheetViews>
  <sheetFormatPr baseColWidth="10" defaultColWidth="11.44140625" defaultRowHeight="12.6" x14ac:dyDescent="0.2"/>
  <cols>
    <col min="1" max="1" width="3.5546875" style="3" customWidth="1"/>
    <col min="2" max="2" width="31.88671875" style="3" customWidth="1"/>
    <col min="3" max="3" width="14" style="3" customWidth="1"/>
    <col min="4" max="4" width="17.109375" style="3" bestFit="1" customWidth="1"/>
    <col min="5" max="16384" width="11.44140625" style="3"/>
  </cols>
  <sheetData>
    <row r="2" spans="2:4" ht="36.75" customHeight="1" x14ac:dyDescent="0.2">
      <c r="B2" s="69" t="s">
        <v>236</v>
      </c>
      <c r="C2" s="69"/>
      <c r="D2" s="69"/>
    </row>
    <row r="3" spans="2:4" s="13" customFormat="1" ht="13.5" customHeight="1" x14ac:dyDescent="0.2">
      <c r="B3" s="70" t="s">
        <v>15</v>
      </c>
      <c r="C3" s="70"/>
      <c r="D3" s="70"/>
    </row>
    <row r="4" spans="2:4" s="13" customFormat="1" ht="33.75" customHeight="1" x14ac:dyDescent="0.2">
      <c r="B4" s="12" t="s">
        <v>16</v>
      </c>
      <c r="C4" s="12" t="s">
        <v>17</v>
      </c>
      <c r="D4" s="12" t="s">
        <v>79</v>
      </c>
    </row>
    <row r="5" spans="2:4" ht="19.5" customHeight="1" x14ac:dyDescent="0.2">
      <c r="B5" s="5" t="s">
        <v>18</v>
      </c>
      <c r="C5" s="36">
        <v>1</v>
      </c>
      <c r="D5" s="38">
        <v>19992</v>
      </c>
    </row>
    <row r="6" spans="2:4" ht="18.75" customHeight="1" x14ac:dyDescent="0.2">
      <c r="B6" s="5" t="s">
        <v>44</v>
      </c>
      <c r="C6" s="36">
        <v>1</v>
      </c>
      <c r="D6" s="38">
        <v>4691.2889999999998</v>
      </c>
    </row>
    <row r="7" spans="2:4" ht="20.25" customHeight="1" x14ac:dyDescent="0.2">
      <c r="B7" s="5" t="s">
        <v>43</v>
      </c>
      <c r="C7" s="36">
        <v>1</v>
      </c>
      <c r="D7" s="38">
        <v>720</v>
      </c>
    </row>
    <row r="8" spans="2:4" ht="19.5" customHeight="1" x14ac:dyDescent="0.2">
      <c r="B8" s="5" t="s">
        <v>42</v>
      </c>
      <c r="C8" s="36">
        <v>1</v>
      </c>
      <c r="D8" s="38">
        <v>5712</v>
      </c>
    </row>
    <row r="9" spans="2:4" ht="21" customHeight="1" x14ac:dyDescent="0.2">
      <c r="B9" s="5" t="s">
        <v>311</v>
      </c>
      <c r="C9" s="33">
        <v>1</v>
      </c>
      <c r="D9" s="39">
        <v>1696.8</v>
      </c>
    </row>
    <row r="10" spans="2:4" ht="19.5" customHeight="1" x14ac:dyDescent="0.2">
      <c r="B10" s="5" t="s">
        <v>312</v>
      </c>
      <c r="C10" s="33">
        <v>1</v>
      </c>
      <c r="D10" s="39">
        <v>2730</v>
      </c>
    </row>
    <row r="11" spans="2:4" ht="32.25" customHeight="1" x14ac:dyDescent="0.2">
      <c r="B11" s="5" t="s">
        <v>736</v>
      </c>
      <c r="C11" s="33">
        <v>1</v>
      </c>
      <c r="D11" s="39">
        <v>5750</v>
      </c>
    </row>
    <row r="12" spans="2:4" ht="20.25" customHeight="1" x14ac:dyDescent="0.2">
      <c r="B12" s="5" t="s">
        <v>737</v>
      </c>
      <c r="C12" s="33">
        <v>1</v>
      </c>
      <c r="D12" s="33">
        <f>46*12</f>
        <v>552</v>
      </c>
    </row>
    <row r="13" spans="2:4" ht="19.5" customHeight="1" x14ac:dyDescent="0.2">
      <c r="B13" s="41" t="s">
        <v>738</v>
      </c>
      <c r="C13" s="21">
        <v>1</v>
      </c>
      <c r="D13" s="33">
        <f>32*12</f>
        <v>384</v>
      </c>
    </row>
    <row r="14" spans="2:4" ht="23.25" customHeight="1" x14ac:dyDescent="0.2">
      <c r="B14" s="5" t="s">
        <v>581</v>
      </c>
      <c r="C14" s="21">
        <v>1</v>
      </c>
      <c r="D14" s="39">
        <v>285</v>
      </c>
    </row>
    <row r="15" spans="2:4" ht="22.5" customHeight="1" x14ac:dyDescent="0.2">
      <c r="B15" s="5" t="s">
        <v>582</v>
      </c>
      <c r="C15" s="21">
        <v>1</v>
      </c>
      <c r="D15" s="39">
        <v>1282</v>
      </c>
    </row>
    <row r="16" spans="2:4" ht="25.2" x14ac:dyDescent="0.2">
      <c r="B16" s="5" t="s">
        <v>837</v>
      </c>
      <c r="C16" s="21">
        <v>1</v>
      </c>
      <c r="D16" s="39">
        <v>333.18299999999999</v>
      </c>
    </row>
    <row r="17" spans="2:4" ht="24.75" customHeight="1" x14ac:dyDescent="0.2">
      <c r="B17" s="5" t="s">
        <v>832</v>
      </c>
      <c r="C17" s="21">
        <v>1</v>
      </c>
      <c r="D17" s="40">
        <v>1485</v>
      </c>
    </row>
    <row r="18" spans="2:4" x14ac:dyDescent="0.2">
      <c r="B18" s="84" t="s">
        <v>833</v>
      </c>
      <c r="C18" s="84"/>
      <c r="D18" s="42">
        <f>SUM(D5:D17)</f>
        <v>45613.271999999997</v>
      </c>
    </row>
  </sheetData>
  <mergeCells count="3">
    <mergeCell ref="B18:C18"/>
    <mergeCell ref="B3:D3"/>
    <mergeCell ref="B2:D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</vt:lpstr>
      <vt:lpstr>B</vt:lpstr>
      <vt:lpstr>C</vt:lpstr>
      <vt:lpstr>D</vt:lpstr>
      <vt:lpstr>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Alvarez Gonzalez (DAP)</dc:creator>
  <cp:lastModifiedBy>Vivi Bugueño</cp:lastModifiedBy>
  <dcterms:created xsi:type="dcterms:W3CDTF">2021-12-23T18:43:49Z</dcterms:created>
  <dcterms:modified xsi:type="dcterms:W3CDTF">2022-01-21T18:40:45Z</dcterms:modified>
</cp:coreProperties>
</file>